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7815" firstSheet="1" activeTab="2"/>
  </bookViews>
  <sheets>
    <sheet name="Титул" sheetId="9" state="hidden" r:id="rId1"/>
    <sheet name="ТИТУЛ 2" sheetId="10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2">'на выход'!$B$1:$P$145</definedName>
    <definedName name="_xlnm.Print_Area" localSheetId="1">'ТИТУЛ 2'!$A$1:$E$19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F8" s="1"/>
  <c r="E5"/>
  <c r="E8" s="1"/>
  <c r="D5"/>
  <c r="D8" s="1"/>
  <c r="C5"/>
  <c r="C8" s="1"/>
  <c r="I8" l="1"/>
  <c r="J8"/>
  <c r="H8"/>
  <c r="G8"/>
</calcChain>
</file>

<file path=xl/sharedStrings.xml><?xml version="1.0" encoding="utf-8"?>
<sst xmlns="http://schemas.openxmlformats.org/spreadsheetml/2006/main" count="851" uniqueCount="310">
  <si>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</si>
  <si>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</si>
  <si>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</si>
  <si>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</si>
  <si>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</si>
  <si>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</si>
  <si>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</si>
  <si>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</si>
  <si>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</si>
  <si>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</si>
  <si>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</si>
  <si>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</si>
  <si>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</si>
  <si>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</si>
  <si>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</si>
  <si>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</si>
  <si>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</si>
  <si>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</si>
  <si>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</si>
  <si>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</si>
  <si>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</si>
  <si>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</si>
  <si>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</si>
  <si>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</si>
  <si>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</si>
  <si>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</si>
  <si>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</si>
  <si>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</si>
  <si>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</si>
  <si>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</si>
  <si>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</si>
  <si>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</si>
  <si>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</si>
  <si>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</si>
  <si>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</si>
  <si>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</si>
  <si>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</si>
  <si>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</si>
  <si>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</si>
  <si>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</si>
  <si>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</si>
  <si>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</si>
  <si>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</si>
  <si>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</si>
  <si>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</si>
  <si>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Пюре картофельное</t>
  </si>
  <si>
    <t>Среднее по группе:</t>
  </si>
  <si>
    <t>Какао с молоком</t>
  </si>
  <si>
    <t>Компот из фруктов и ягод с/м</t>
  </si>
  <si>
    <t>Компот из смеси сухофруктов</t>
  </si>
  <si>
    <t>к СанПиН2.3/2.4.3590-20</t>
  </si>
  <si>
    <t>№п/п</t>
  </si>
  <si>
    <t>Наименование продуктов</t>
  </si>
  <si>
    <t>Среднесуточные нормы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</si>
  <si>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</si>
  <si>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</si>
  <si>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</si>
  <si>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</si>
  <si>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</si>
  <si>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</si>
  <si>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</si>
  <si>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</si>
  <si>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</si>
  <si>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</si>
  <si>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</si>
  <si>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</si>
  <si>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</si>
  <si>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</si>
  <si>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</si>
  <si>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</si>
  <si>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</si>
  <si>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</si>
  <si>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</si>
  <si>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</si>
  <si>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</si>
  <si>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</si>
  <si>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</si>
  <si>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</si>
  <si>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</si>
  <si>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</si>
  <si>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</si>
  <si>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</si>
  <si>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</si>
  <si>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</si>
  <si>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</si>
  <si>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</si>
  <si>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</si>
  <si>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</si>
  <si>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</si>
  <si>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</si>
  <si>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</si>
  <si>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</si>
  <si>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</si>
  <si>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</si>
  <si>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</si>
  <si>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</si>
  <si>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</si>
  <si>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</si>
  <si>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</si>
  <si>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</si>
  <si>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</si>
  <si>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</si>
  <si>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</si>
  <si>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</si>
  <si>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</si>
  <si>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</si>
  <si>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</si>
  <si>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</si>
  <si>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</si>
  <si>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</si>
  <si>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</si>
  <si>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</si>
  <si>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</si>
  <si>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Солянка "Школьная"</t>
  </si>
  <si>
    <t>Директор  ООО «Фабрика Социального питания»</t>
  </si>
  <si>
    <t>Огурец свежий</t>
  </si>
  <si>
    <t>Масло шоколадное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</si>
  <si>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</si>
  <si>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</si>
  <si>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</si>
  <si>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</si>
  <si>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</si>
  <si>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</si>
  <si>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</si>
  <si>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</si>
  <si>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</si>
  <si>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</si>
  <si>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</si>
  <si>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</si>
  <si>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</si>
  <si>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</si>
  <si>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</si>
  <si>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</si>
  <si>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</si>
  <si>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</si>
  <si>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</si>
  <si>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</si>
  <si>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200/ 10</t>
  </si>
  <si>
    <t>200/ 15</t>
  </si>
  <si>
    <t>378 [1]</t>
  </si>
  <si>
    <t>416 [5]</t>
  </si>
  <si>
    <t>82 [4]</t>
  </si>
  <si>
    <t>339 [5]</t>
  </si>
  <si>
    <t>102 [4]</t>
  </si>
  <si>
    <t>14 [5]</t>
  </si>
  <si>
    <t>Среднее значение по группе:</t>
  </si>
  <si>
    <t>Фрукты (порц.)</t>
  </si>
  <si>
    <t xml:space="preserve">Директор </t>
  </si>
  <si>
    <t>_______________________</t>
  </si>
  <si>
    <t>для возраста обучающихся с 7-11 лет</t>
  </si>
  <si>
    <t>ТТК 7.8</t>
  </si>
  <si>
    <t>ТТК2.18</t>
  </si>
  <si>
    <t>ТТК2.19</t>
  </si>
  <si>
    <t>ТТК 7.9</t>
  </si>
  <si>
    <t>ТТК 2.18</t>
  </si>
  <si>
    <t>ТТК 7.14</t>
  </si>
  <si>
    <t>ТТК 2.1</t>
  </si>
  <si>
    <t>ТТК 3.7</t>
  </si>
  <si>
    <t>ТТК 2.19</t>
  </si>
  <si>
    <t>ТТК 2.4</t>
  </si>
  <si>
    <t>ТТК 2.3</t>
  </si>
  <si>
    <t>ТТК 4.4</t>
  </si>
  <si>
    <t>ТТК 3.6</t>
  </si>
  <si>
    <t>ТТК 4.3</t>
  </si>
  <si>
    <t>54-3г-2020</t>
  </si>
  <si>
    <t>Макароны отварные с сыром</t>
  </si>
  <si>
    <t>Блинчики с начинкой из п/ф</t>
  </si>
  <si>
    <t>ТТК 6.7</t>
  </si>
  <si>
    <t>Сыр (порциями)</t>
  </si>
  <si>
    <t>7 [1]</t>
  </si>
  <si>
    <t>Чай с сахаром лимоном</t>
  </si>
  <si>
    <t>101 [4]</t>
  </si>
  <si>
    <t xml:space="preserve">Котлеты мясные </t>
  </si>
  <si>
    <t>ТТК 5.16</t>
  </si>
  <si>
    <t>Сдобное изд. пром. Пр-ва</t>
  </si>
  <si>
    <t>Конд. изд. пром пр-ва</t>
  </si>
  <si>
    <t>173 [4]</t>
  </si>
  <si>
    <t>24 [4]</t>
  </si>
  <si>
    <t>Компот из свежих плодов</t>
  </si>
  <si>
    <t>для областного государственного автономное общеобразовательного учреждения</t>
  </si>
  <si>
    <t>"Образовательный комплекс "Алгоритм Успеха" Белгородской области</t>
  </si>
  <si>
    <t>директор ОГАОУ "Образовательный комплекс "Алгоритм Успеха" Белгородской области</t>
  </si>
  <si>
    <t>_______________________Тяпугина И.В.</t>
  </si>
  <si>
    <t>Молоко</t>
  </si>
  <si>
    <t>14[4]</t>
  </si>
  <si>
    <t>Масло сливочное (порциями)</t>
  </si>
  <si>
    <t>Чай с сахаром и лимоном</t>
  </si>
  <si>
    <t>ТТК 5.12</t>
  </si>
  <si>
    <t>Кнели мясные с соусом</t>
  </si>
  <si>
    <t>ТТК 7.16</t>
  </si>
  <si>
    <t>ТТК 4.11</t>
  </si>
  <si>
    <t>Суп лапша по - домашнему</t>
  </si>
  <si>
    <t>20 [4]</t>
  </si>
  <si>
    <t>32[5]</t>
  </si>
  <si>
    <t>200/ 15/7</t>
  </si>
  <si>
    <t>"_____" _________________ 2023 г.</t>
  </si>
  <si>
    <t>Генеральный директор  ООО «Фабрика Социального питания»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</si>
  <si>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</si>
  <si>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Свекольник со сметаной</t>
  </si>
  <si>
    <t>200/10</t>
  </si>
  <si>
    <t>Каша вязкая молочная из овсяных хлопьев "Геркулес" с маслом сливочным</t>
  </si>
  <si>
    <t>Конд. изд. пром. Пр-ва</t>
  </si>
  <si>
    <t>2023-2024 гг.</t>
  </si>
  <si>
    <t>Каша рисовая рассыпчатая с маслом сливочным</t>
  </si>
  <si>
    <t>Каша гречневая рассыпчатая с маслом сливочным</t>
  </si>
  <si>
    <t>Макаронные изделия отварные с маслом сливочным</t>
  </si>
  <si>
    <t>Салат из свежих помидоров и огурцов</t>
  </si>
  <si>
    <t>ТТК 3.22</t>
  </si>
  <si>
    <t>Салат из квашеной капусты</t>
  </si>
  <si>
    <t>ТТК 3.19</t>
  </si>
  <si>
    <t>ТТК 3.30</t>
  </si>
  <si>
    <t>21 [4]</t>
  </si>
  <si>
    <t>ТТК 7.7</t>
  </si>
  <si>
    <t>ТТК 5.52</t>
  </si>
  <si>
    <t>Рыба, запеченная под овощами с сыром</t>
  </si>
  <si>
    <t>Полдник</t>
  </si>
  <si>
    <t>Кисель ягодный</t>
  </si>
  <si>
    <t>ТТК 7.3</t>
  </si>
  <si>
    <t>ТТК 3.32</t>
  </si>
  <si>
    <t>Сэндвич "Школьный"</t>
  </si>
  <si>
    <t>Салат из соленых огурцов с луком/</t>
  </si>
  <si>
    <t>ТТК 3.24</t>
  </si>
  <si>
    <t>Салат из моркови с яблоком</t>
  </si>
  <si>
    <t>Омлет натуральный с маслом сливочным</t>
  </si>
  <si>
    <t>Вареники с картофелем п/ф со сметаной</t>
  </si>
  <si>
    <t>54-1о-2020 [2]</t>
  </si>
  <si>
    <t>183 [4]</t>
  </si>
  <si>
    <t>Каша жидкая молочная из гречневой крупы с маслом сливочным</t>
  </si>
  <si>
    <t>ТТК 5.44</t>
  </si>
  <si>
    <t>Цыплята (бедро н/к) запеченные</t>
  </si>
  <si>
    <t>ТТК 5.24</t>
  </si>
  <si>
    <t>Омлет паровой с мясом</t>
  </si>
  <si>
    <t>ТТК 3.29</t>
  </si>
  <si>
    <t>Салат из свеклы с соленым огурцом</t>
  </si>
  <si>
    <t>Суп картофельный с рисовой крупой на бульоне</t>
  </si>
  <si>
    <t>ТТК 2.20</t>
  </si>
  <si>
    <t>Оладьи из п/ф со сметанным соусом</t>
  </si>
  <si>
    <t>ТТК 3.20</t>
  </si>
  <si>
    <t>Салат из красной консервированной фасоли</t>
  </si>
  <si>
    <t>200/15/7</t>
  </si>
  <si>
    <t>ТТК 2.8</t>
  </si>
  <si>
    <t>Запеканка творожно-рисовая со сгущенным молоком</t>
  </si>
  <si>
    <t>Суп картофельный с горохом на бульоне с сухариками</t>
  </si>
  <si>
    <t>260 [4]</t>
  </si>
  <si>
    <t>Гуляш</t>
  </si>
  <si>
    <t>ТТК 11.26</t>
  </si>
  <si>
    <t>Пудинг из птицы</t>
  </si>
  <si>
    <t>Оладьи из п/ф с повидлом</t>
  </si>
  <si>
    <t>ТТК 5.6</t>
  </si>
  <si>
    <t>Жаркое по-домашнему из бедра куриного</t>
  </si>
  <si>
    <t>80/10</t>
  </si>
  <si>
    <t>Салат из фасоли, кукурузы и сухариков/</t>
  </si>
  <si>
    <t>Огурец свежий/</t>
  </si>
  <si>
    <t>Салат из белокачанной капусты /</t>
  </si>
  <si>
    <t>Огурец соленый</t>
  </si>
  <si>
    <t>Салат из моркови с зеленым горошком/</t>
  </si>
  <si>
    <t>100/180</t>
  </si>
  <si>
    <t>200/5</t>
  </si>
  <si>
    <t>250/10</t>
  </si>
  <si>
    <t>200/ 5</t>
  </si>
  <si>
    <t>100/30</t>
  </si>
  <si>
    <t>100/20</t>
  </si>
  <si>
    <t>250/15</t>
  </si>
  <si>
    <t>250/ 10</t>
  </si>
  <si>
    <t xml:space="preserve">Молочный коктейль пром. Производства </t>
  </si>
  <si>
    <t>ТТК 3.27</t>
  </si>
  <si>
    <t>ТТК 5.38</t>
  </si>
  <si>
    <t>Тефтели мясные с рисом, с соусом</t>
  </si>
  <si>
    <t>Каша гречневая рассыпчатая</t>
  </si>
  <si>
    <t xml:space="preserve">Йогурт порционный </t>
  </si>
  <si>
    <t>ТТК 6.4</t>
  </si>
  <si>
    <t>ТТК 7.12</t>
  </si>
  <si>
    <t xml:space="preserve">Напиток из цитрусовых </t>
  </si>
  <si>
    <t>ТТК 5.53</t>
  </si>
  <si>
    <t>Пудинг мясной</t>
  </si>
  <si>
    <t>ТТК 3.9</t>
  </si>
  <si>
    <t>Помидор свежий</t>
  </si>
  <si>
    <t>ТТК 5.47</t>
  </si>
  <si>
    <t>Шницель куриный</t>
  </si>
  <si>
    <t>Макаронные изделия отварные</t>
  </si>
  <si>
    <t>217 [4]</t>
  </si>
  <si>
    <t xml:space="preserve">Вареники ленивые со сметаной </t>
  </si>
  <si>
    <t xml:space="preserve">Чай с сахаром и лимоном </t>
  </si>
  <si>
    <t xml:space="preserve">Жаркое по-домашнему </t>
  </si>
  <si>
    <t>ТТК 2.2</t>
  </si>
  <si>
    <t xml:space="preserve">Оладьи со сгущеным молоком </t>
  </si>
  <si>
    <t xml:space="preserve">Компот из свежих плодов </t>
  </si>
  <si>
    <t>7 [5]</t>
  </si>
  <si>
    <t>14 [4]</t>
  </si>
  <si>
    <t>Всего за 5 дней</t>
  </si>
  <si>
    <t>Сводная таблица о потреблении  пищевых веществ и энергии обучающихся образовательных учреждений за 5 дней</t>
  </si>
  <si>
    <t>Среднесуточный набор пищевых продуктов за 5 дней</t>
  </si>
  <si>
    <t>Норма за 5 дней</t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</si>
  <si>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12 и старше</t>
    </r>
  </si>
  <si>
    <t xml:space="preserve">Салат из соленых огурцов с луком </t>
  </si>
  <si>
    <t>Салат из свежих огурцов с луком/</t>
  </si>
  <si>
    <t>20[5]</t>
  </si>
  <si>
    <t xml:space="preserve">Суп картофельный с горохом и сухариками </t>
  </si>
  <si>
    <t>Салат из свеклы с сыром</t>
  </si>
  <si>
    <t xml:space="preserve">Сдобное булочное изделие </t>
  </si>
  <si>
    <t>449 [5]</t>
  </si>
  <si>
    <t>46[5]</t>
  </si>
  <si>
    <t xml:space="preserve">Винегрет овощной </t>
  </si>
  <si>
    <t>42[5]</t>
  </si>
  <si>
    <t>Салат из моркови с сахаром</t>
  </si>
  <si>
    <t>150/10</t>
  </si>
  <si>
    <t>Картофель по-деревенски/</t>
  </si>
  <si>
    <t>Энергетическая ценность на 5 дней, (ккал)</t>
  </si>
  <si>
    <t>ТТК 1.1</t>
  </si>
  <si>
    <t xml:space="preserve">Каша «Дружба» с маслом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</si>
</sst>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2" fontId="5" fillId="0" borderId="0" xfId="0" applyNumberFormat="1" applyFont="1"/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9" fillId="0" borderId="0" xfId="0" applyNumberFormat="1" applyFont="1" applyAlignment="1">
      <alignment vertical="center"/>
    </xf>
    <xf numFmtId="2" fontId="14" fillId="2" borderId="0" xfId="0" applyNumberFormat="1" applyFont="1" applyFill="1" applyAlignment="1">
      <alignment horizontal="center" vertical="top" wrapText="1"/>
    </xf>
    <xf numFmtId="2" fontId="14" fillId="2" borderId="16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" fontId="5" fillId="0" borderId="0" xfId="0" applyNumberFormat="1" applyFont="1"/>
    <xf numFmtId="0" fontId="5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vertical="center"/>
    </xf>
    <xf numFmtId="2" fontId="17" fillId="0" borderId="1" xfId="0" applyNumberFormat="1" applyFont="1" applyBorder="1" applyAlignment="1">
      <alignment horizontal="center" vertical="center" wrapText="1"/>
    </xf>
    <xf numFmtId="0" fontId="13" fillId="2" borderId="0" xfId="0" applyNumberFormat="1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top" wrapText="1"/>
    </xf>
    <xf numFmtId="0" fontId="14" fillId="2" borderId="16" xfId="0" applyNumberFormat="1" applyFont="1" applyFill="1" applyBorder="1" applyAlignment="1">
      <alignment horizontal="center" vertical="center" wrapText="1"/>
    </xf>
    <xf numFmtId="0" fontId="14" fillId="2" borderId="1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vertical="center"/>
    </xf>
    <xf numFmtId="17" fontId="14" fillId="2" borderId="1" xfId="0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Alignment="1">
      <alignment vertical="center"/>
    </xf>
    <xf numFmtId="2" fontId="13" fillId="4" borderId="0" xfId="0" applyNumberFormat="1" applyFont="1" applyFill="1" applyAlignment="1">
      <alignment vertical="center"/>
    </xf>
    <xf numFmtId="2" fontId="14" fillId="2" borderId="20" xfId="0" applyNumberFormat="1" applyFont="1" applyFill="1" applyBorder="1" applyAlignment="1">
      <alignment horizontal="left" vertical="center" wrapText="1"/>
    </xf>
    <xf numFmtId="0" fontId="14" fillId="2" borderId="2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vertical="center"/>
    </xf>
    <xf numFmtId="2" fontId="14" fillId="2" borderId="17" xfId="0" applyNumberFormat="1" applyFont="1" applyFill="1" applyBorder="1" applyAlignment="1">
      <alignment horizontal="center" vertical="center" wrapText="1"/>
    </xf>
    <xf numFmtId="2" fontId="14" fillId="2" borderId="20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2" fontId="14" fillId="2" borderId="17" xfId="0" applyNumberFormat="1" applyFont="1" applyFill="1" applyBorder="1" applyAlignment="1">
      <alignment horizontal="center" vertical="center" wrapText="1"/>
    </xf>
    <xf numFmtId="2" fontId="14" fillId="2" borderId="20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2" fontId="14" fillId="2" borderId="17" xfId="0" applyNumberFormat="1" applyFont="1" applyFill="1" applyBorder="1" applyAlignment="1">
      <alignment horizontal="center" vertical="center"/>
    </xf>
    <xf numFmtId="2" fontId="14" fillId="2" borderId="20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2" fontId="9" fillId="0" borderId="0" xfId="0" applyNumberFormat="1" applyFont="1" applyAlignment="1">
      <alignment horizont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2830831</xdr:colOff>
      <xdr:row>1</xdr:row>
      <xdr:rowOff>66675</xdr:rowOff>
    </xdr:from>
    <xdr:to>
      <xdr:col>3</xdr:col>
      <xdr:colOff>1524001</xdr:colOff>
      <xdr:row>6</xdr:row>
      <xdr:rowOff>62785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7120891" y="287655"/>
          <a:ext cx="1634490" cy="1413430"/>
          <a:chOff x="7033260" y="0"/>
          <a:chExt cx="2179319" cy="2714545"/>
        </a:xfrm>
      </xdr:grpSpPr>
      <xdr:pic>
        <xdr:nvPicPr>
          <xdr:cNvPr id="8" name="Рисунок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11" name="Рисунок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4"/>
  <sheetViews>
    <sheetView workbookViewId="0">
      <selection activeCell="B18" sqref="B18:D18"/>
    </sheetView>
  </sheetViews>
  <sheetFormatPr defaultRowHeight="15"/>
  <cols>
    <col min="2" max="2" width="53.7109375" customWidth="1"/>
    <col min="3" max="3" width="42.85546875" customWidth="1"/>
    <col min="4" max="4" width="58.7109375" customWidth="1"/>
  </cols>
  <sheetData>
    <row r="1" spans="2:4" ht="18.75">
      <c r="B1" s="52" t="s">
        <v>84</v>
      </c>
      <c r="C1" s="55"/>
      <c r="D1" s="52" t="s">
        <v>85</v>
      </c>
    </row>
    <row r="2" spans="2:4" ht="18.75">
      <c r="B2" s="53"/>
      <c r="C2" s="55"/>
      <c r="D2" s="52"/>
    </row>
    <row r="3" spans="2:4" ht="28.15" customHeight="1">
      <c r="B3" s="56" t="s">
        <v>147</v>
      </c>
      <c r="C3" s="59"/>
      <c r="D3" s="60" t="s">
        <v>114</v>
      </c>
    </row>
    <row r="4" spans="2:4" ht="29.45" customHeight="1">
      <c r="B4" s="56" t="s">
        <v>148</v>
      </c>
      <c r="C4" s="59"/>
      <c r="D4" s="60" t="s">
        <v>87</v>
      </c>
    </row>
    <row r="5" spans="2:4" ht="18.75">
      <c r="B5" s="61" t="s">
        <v>195</v>
      </c>
      <c r="C5" s="57"/>
      <c r="D5" s="58"/>
    </row>
    <row r="6" spans="2:4" ht="18.75">
      <c r="C6" s="55"/>
      <c r="D6" s="54"/>
    </row>
    <row r="7" spans="2:4" ht="18.75">
      <c r="C7" s="55"/>
      <c r="D7" s="54"/>
    </row>
    <row r="8" spans="2:4" ht="18.75">
      <c r="C8" s="55"/>
      <c r="D8" s="54"/>
    </row>
    <row r="9" spans="2:4" ht="18.75">
      <c r="C9" s="55"/>
      <c r="D9" s="54"/>
    </row>
    <row r="10" spans="2:4" ht="18.75">
      <c r="C10" s="55"/>
      <c r="D10" s="54"/>
    </row>
    <row r="11" spans="2:4" ht="18.75">
      <c r="C11" s="55"/>
      <c r="D11" s="54"/>
    </row>
    <row r="12" spans="2:4" ht="25.5">
      <c r="B12" s="84" t="s">
        <v>86</v>
      </c>
      <c r="C12" s="84"/>
      <c r="D12" s="84"/>
    </row>
    <row r="13" spans="2:4" ht="25.5">
      <c r="B13" s="84" t="s">
        <v>179</v>
      </c>
      <c r="C13" s="84"/>
      <c r="D13" s="84"/>
    </row>
    <row r="14" spans="2:4" ht="25.5">
      <c r="B14" s="84" t="s">
        <v>180</v>
      </c>
      <c r="C14" s="84"/>
      <c r="D14" s="84"/>
    </row>
    <row r="15" spans="2:4" ht="25.5">
      <c r="B15" s="84" t="s">
        <v>149</v>
      </c>
      <c r="C15" s="84"/>
      <c r="D15" s="84"/>
    </row>
    <row r="16" spans="2:4" ht="18.75">
      <c r="B16" s="52"/>
      <c r="C16" s="55"/>
      <c r="D16" s="52"/>
    </row>
    <row r="17" spans="2:4" ht="25.5">
      <c r="B17" s="84"/>
      <c r="C17" s="84"/>
      <c r="D17" s="84"/>
    </row>
    <row r="18" spans="2:4" ht="25.5">
      <c r="B18" s="84"/>
      <c r="C18" s="84"/>
      <c r="D18" s="84"/>
    </row>
    <row r="27" spans="2:4" ht="18.75">
      <c r="B27" s="52"/>
      <c r="C27" s="55"/>
      <c r="D27" s="52"/>
    </row>
    <row r="28" spans="2:4" ht="18.75">
      <c r="B28" s="53"/>
      <c r="C28" s="55"/>
      <c r="D28" s="52"/>
    </row>
    <row r="29" spans="2:4" ht="18.75">
      <c r="B29" s="56"/>
      <c r="C29" s="59"/>
      <c r="D29" s="60"/>
    </row>
    <row r="30" spans="2:4" ht="18.75">
      <c r="B30" s="56"/>
      <c r="C30" s="59"/>
      <c r="D30" s="60"/>
    </row>
    <row r="31" spans="2:4" ht="18.75">
      <c r="B31" s="61"/>
      <c r="C31" s="57"/>
      <c r="D31" s="58"/>
    </row>
    <row r="32" spans="2:4" ht="18.75">
      <c r="C32" s="55"/>
      <c r="D32" s="54"/>
    </row>
    <row r="33" spans="2:4" ht="18.75">
      <c r="C33" s="55"/>
      <c r="D33" s="54"/>
    </row>
    <row r="34" spans="2:4" ht="18.75">
      <c r="C34" s="55"/>
      <c r="D34" s="54"/>
    </row>
    <row r="35" spans="2:4" ht="18.75">
      <c r="C35" s="55"/>
      <c r="D35" s="54"/>
    </row>
    <row r="36" spans="2:4" ht="18.75">
      <c r="C36" s="55"/>
      <c r="D36" s="54"/>
    </row>
    <row r="37" spans="2:4" ht="18.75">
      <c r="C37" s="55"/>
      <c r="D37" s="54"/>
    </row>
    <row r="38" spans="2:4" ht="25.5">
      <c r="B38" s="84"/>
      <c r="C38" s="84"/>
      <c r="D38" s="84"/>
    </row>
    <row r="39" spans="2:4" ht="25.5">
      <c r="B39" s="84"/>
      <c r="C39" s="84"/>
      <c r="D39" s="84"/>
    </row>
    <row r="40" spans="2:4" ht="25.5">
      <c r="B40" s="84"/>
      <c r="C40" s="84"/>
      <c r="D40" s="84"/>
    </row>
    <row r="41" spans="2:4" ht="25.5">
      <c r="B41" s="84"/>
      <c r="C41" s="84"/>
      <c r="D41" s="84"/>
    </row>
    <row r="42" spans="2:4" ht="18.75">
      <c r="B42" s="52"/>
      <c r="C42" s="55"/>
      <c r="D42" s="52"/>
    </row>
    <row r="43" spans="2:4" ht="25.5">
      <c r="B43" s="84"/>
      <c r="C43" s="84"/>
      <c r="D43" s="84"/>
    </row>
    <row r="44" spans="2:4" ht="25.5">
      <c r="B44" s="84"/>
      <c r="C44" s="84"/>
      <c r="D44" s="84"/>
    </row>
  </sheetData>
  <mergeCells count="12">
    <mergeCell ref="B18:D18"/>
    <mergeCell ref="B14:D14"/>
    <mergeCell ref="B12:D12"/>
    <mergeCell ref="B13:D13"/>
    <mergeCell ref="B15:D15"/>
    <mergeCell ref="B17:D17"/>
    <mergeCell ref="B44:D44"/>
    <mergeCell ref="B38:D38"/>
    <mergeCell ref="B39:D39"/>
    <mergeCell ref="B40:D40"/>
    <mergeCell ref="B41:D41"/>
    <mergeCell ref="B43:D43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6"/>
  <sheetViews>
    <sheetView workbookViewId="0"/>
  </sheetViews>
  <sheetFormatPr defaultColWidth="9.140625" defaultRowHeight="15"/>
  <cols>
    <col min="2" max="2" width="53.7109375" customWidth="1"/>
    <col min="3" max="3" width="42.85546875" customWidth="1"/>
    <col min="4" max="4" width="58.7109375" customWidth="1"/>
  </cols>
  <sheetData>
    <row r="2" spans="2:4" ht="18.75">
      <c r="B2" s="52" t="s">
        <v>84</v>
      </c>
      <c r="C2" s="55"/>
      <c r="D2" s="52" t="s">
        <v>85</v>
      </c>
    </row>
    <row r="3" spans="2:4" ht="18.75">
      <c r="B3" s="53"/>
      <c r="C3" s="55"/>
      <c r="D3" s="52"/>
    </row>
    <row r="4" spans="2:4" ht="56.25">
      <c r="B4" s="56" t="s">
        <v>181</v>
      </c>
      <c r="C4" s="59"/>
      <c r="D4" s="60" t="s">
        <v>196</v>
      </c>
    </row>
    <row r="5" spans="2:4" ht="18.75">
      <c r="B5" s="56" t="s">
        <v>182</v>
      </c>
      <c r="C5" s="59"/>
      <c r="D5" s="60" t="s">
        <v>87</v>
      </c>
    </row>
    <row r="6" spans="2:4" ht="18.75">
      <c r="B6" s="61" t="s">
        <v>195</v>
      </c>
      <c r="C6" s="57"/>
      <c r="D6" s="61" t="s">
        <v>195</v>
      </c>
    </row>
    <row r="7" spans="2:4" ht="18.75">
      <c r="C7" s="55"/>
      <c r="D7" s="54"/>
    </row>
    <row r="8" spans="2:4" ht="18.75">
      <c r="C8" s="55"/>
      <c r="D8" s="54"/>
    </row>
    <row r="9" spans="2:4" ht="18.75">
      <c r="C9" s="55"/>
      <c r="D9" s="54"/>
    </row>
    <row r="10" spans="2:4" ht="25.5">
      <c r="B10" s="84" t="s">
        <v>86</v>
      </c>
      <c r="C10" s="84"/>
      <c r="D10" s="84"/>
    </row>
    <row r="11" spans="2:4" ht="25.5">
      <c r="B11" s="84" t="s">
        <v>179</v>
      </c>
      <c r="C11" s="84"/>
      <c r="D11" s="84"/>
    </row>
    <row r="12" spans="2:4" ht="25.5">
      <c r="B12" s="84" t="s">
        <v>180</v>
      </c>
      <c r="C12" s="84"/>
      <c r="D12" s="84"/>
    </row>
    <row r="13" spans="2:4" ht="25.5">
      <c r="B13" s="84" t="s">
        <v>149</v>
      </c>
      <c r="C13" s="84"/>
      <c r="D13" s="84"/>
    </row>
    <row r="14" spans="2:4" ht="18.75">
      <c r="B14" s="52"/>
      <c r="C14" s="55"/>
      <c r="D14" s="52"/>
    </row>
    <row r="15" spans="2:4" ht="25.5">
      <c r="B15" s="84"/>
      <c r="C15" s="84"/>
      <c r="D15" s="84"/>
    </row>
    <row r="16" spans="2:4" ht="25.5">
      <c r="B16" s="84" t="s">
        <v>202</v>
      </c>
      <c r="C16" s="84"/>
      <c r="D16" s="84"/>
    </row>
  </sheetData>
  <mergeCells count="6">
    <mergeCell ref="B16:D16"/>
    <mergeCell ref="B10:D10"/>
    <mergeCell ref="B11:D11"/>
    <mergeCell ref="B12:D12"/>
    <mergeCell ref="B13:D13"/>
    <mergeCell ref="B15:D15"/>
  </mergeCells>
  <pageMargins left="0.7" right="0.7" top="0.75" bottom="0.75" header="0.3" footer="0.3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3"/>
  <sheetViews>
    <sheetView tabSelected="1" topLeftCell="B25" zoomScaleSheetLayoutView="80" workbookViewId="0">
      <selection activeCell="H71" sqref="H71"/>
    </sheetView>
  </sheetViews>
  <sheetFormatPr defaultColWidth="9.140625" defaultRowHeight="18.75"/>
  <cols>
    <col min="1" max="1" width="0" style="27" hidden="1" customWidth="1"/>
    <col min="2" max="2" width="18" style="27" customWidth="1"/>
    <col min="3" max="3" width="47.85546875" style="27" customWidth="1"/>
    <col min="4" max="4" width="12.42578125" style="71" customWidth="1"/>
    <col min="5" max="5" width="11.28515625" style="27" customWidth="1"/>
    <col min="6" max="6" width="10.2851562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11.7109375" style="27" customWidth="1"/>
    <col min="13" max="13" width="11.5703125" style="27" customWidth="1"/>
    <col min="14" max="14" width="11.28515625" style="27" customWidth="1"/>
    <col min="15" max="15" width="10.7109375" style="27" customWidth="1"/>
    <col min="16" max="16" width="7.85546875" style="27" customWidth="1"/>
    <col min="17" max="17" width="9" style="27" customWidth="1"/>
    <col min="18" max="16384" width="9.140625" style="27"/>
  </cols>
  <sheetData>
    <row r="1" spans="1:16" s="32" customFormat="1">
      <c r="B1" s="34"/>
      <c r="C1" s="34"/>
      <c r="D1" s="6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2" customFormat="1">
      <c r="B2" s="78" t="s">
        <v>99</v>
      </c>
      <c r="C2" s="34"/>
      <c r="D2" s="65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2" customFormat="1">
      <c r="B3" s="78" t="s">
        <v>100</v>
      </c>
      <c r="C3" s="34"/>
      <c r="D3" s="6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2" customFormat="1">
      <c r="B4" s="78" t="s">
        <v>293</v>
      </c>
      <c r="C4" s="34"/>
      <c r="D4" s="6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7.9" customHeight="1">
      <c r="B5" s="85" t="s">
        <v>0</v>
      </c>
      <c r="C5" s="85" t="s">
        <v>1</v>
      </c>
      <c r="D5" s="98" t="s">
        <v>2</v>
      </c>
      <c r="E5" s="85" t="s">
        <v>3</v>
      </c>
      <c r="F5" s="85"/>
      <c r="G5" s="85"/>
      <c r="H5" s="85" t="s">
        <v>4</v>
      </c>
      <c r="I5" s="85" t="s">
        <v>5</v>
      </c>
      <c r="J5" s="85"/>
      <c r="K5" s="85"/>
      <c r="L5" s="85"/>
      <c r="M5" s="85" t="s">
        <v>6</v>
      </c>
      <c r="N5" s="85"/>
      <c r="O5" s="85"/>
      <c r="P5" s="85"/>
    </row>
    <row r="6" spans="1:16" ht="27.75" customHeight="1">
      <c r="B6" s="85"/>
      <c r="C6" s="85"/>
      <c r="D6" s="98"/>
      <c r="E6" s="81" t="s">
        <v>7</v>
      </c>
      <c r="F6" s="81" t="s">
        <v>8</v>
      </c>
      <c r="G6" s="81" t="s">
        <v>9</v>
      </c>
      <c r="H6" s="85"/>
      <c r="I6" s="81" t="s">
        <v>102</v>
      </c>
      <c r="J6" s="81" t="s">
        <v>10</v>
      </c>
      <c r="K6" s="81" t="s">
        <v>11</v>
      </c>
      <c r="L6" s="81" t="s">
        <v>12</v>
      </c>
      <c r="M6" s="81" t="s">
        <v>13</v>
      </c>
      <c r="N6" s="81" t="s">
        <v>14</v>
      </c>
      <c r="O6" s="81" t="s">
        <v>15</v>
      </c>
      <c r="P6" s="81" t="s">
        <v>16</v>
      </c>
    </row>
    <row r="7" spans="1:16" ht="15" customHeight="1">
      <c r="B7" s="85" t="s">
        <v>17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ht="18.75" customHeight="1">
      <c r="A8" s="27">
        <v>1</v>
      </c>
      <c r="B8" s="81" t="s">
        <v>164</v>
      </c>
      <c r="C8" s="33" t="s">
        <v>165</v>
      </c>
      <c r="D8" s="82">
        <v>200</v>
      </c>
      <c r="E8" s="29">
        <v>10.6</v>
      </c>
      <c r="F8" s="29">
        <v>9.6</v>
      </c>
      <c r="G8" s="29">
        <v>38.200000000000003</v>
      </c>
      <c r="H8" s="29">
        <v>280.8</v>
      </c>
      <c r="I8" s="29">
        <v>0.06</v>
      </c>
      <c r="J8" s="29">
        <v>0.06</v>
      </c>
      <c r="K8" s="29">
        <v>0.06</v>
      </c>
      <c r="L8" s="29">
        <v>0.94</v>
      </c>
      <c r="M8" s="29">
        <v>168</v>
      </c>
      <c r="N8" s="29">
        <v>133.4</v>
      </c>
      <c r="O8" s="29">
        <v>14.6</v>
      </c>
      <c r="P8" s="29">
        <v>1</v>
      </c>
    </row>
    <row r="9" spans="1:16" ht="33" customHeight="1">
      <c r="A9" s="27">
        <v>1</v>
      </c>
      <c r="B9" s="81"/>
      <c r="C9" s="33" t="s">
        <v>264</v>
      </c>
      <c r="D9" s="82">
        <v>200</v>
      </c>
      <c r="E9" s="29">
        <v>11.2</v>
      </c>
      <c r="F9" s="29">
        <v>10</v>
      </c>
      <c r="G9" s="29">
        <v>37.6</v>
      </c>
      <c r="H9" s="29">
        <v>285.2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6" ht="15" customHeight="1">
      <c r="A10" s="27">
        <v>1</v>
      </c>
      <c r="B10" s="81"/>
      <c r="C10" s="33" t="s">
        <v>201</v>
      </c>
      <c r="D10" s="82">
        <v>60</v>
      </c>
      <c r="E10" s="29">
        <v>5.28</v>
      </c>
      <c r="F10" s="29">
        <v>5.46</v>
      </c>
      <c r="G10" s="29">
        <v>14.94</v>
      </c>
      <c r="H10" s="29">
        <v>130.02000000000001</v>
      </c>
      <c r="I10" s="29">
        <v>0.1416</v>
      </c>
      <c r="J10" s="29">
        <v>0.63</v>
      </c>
      <c r="K10" s="29">
        <v>13.14</v>
      </c>
      <c r="L10" s="29">
        <v>0.21960000000000002</v>
      </c>
      <c r="M10" s="29">
        <v>48.9</v>
      </c>
      <c r="N10" s="29">
        <v>152.04</v>
      </c>
      <c r="O10" s="29">
        <v>41.17799999999999</v>
      </c>
      <c r="P10" s="29">
        <v>1.0691999999999999</v>
      </c>
    </row>
    <row r="11" spans="1:16" ht="15" customHeight="1">
      <c r="B11" s="81" t="s">
        <v>189</v>
      </c>
      <c r="C11" s="33" t="s">
        <v>25</v>
      </c>
      <c r="D11" s="82">
        <v>200</v>
      </c>
      <c r="E11" s="29">
        <v>0.08</v>
      </c>
      <c r="F11" s="29">
        <v>0.02</v>
      </c>
      <c r="G11" s="29">
        <v>15</v>
      </c>
      <c r="H11" s="29">
        <v>60.5</v>
      </c>
      <c r="I11" s="29">
        <v>0</v>
      </c>
      <c r="J11" s="29">
        <v>0.04</v>
      </c>
      <c r="K11" s="29">
        <v>0</v>
      </c>
      <c r="L11" s="29">
        <v>0</v>
      </c>
      <c r="M11" s="29">
        <v>11.1</v>
      </c>
      <c r="N11" s="29">
        <v>2.8</v>
      </c>
      <c r="O11" s="29">
        <v>1.4</v>
      </c>
      <c r="P11" s="29">
        <v>0.28000000000000003</v>
      </c>
    </row>
    <row r="12" spans="1:16" ht="15" customHeight="1">
      <c r="A12" s="27">
        <v>1</v>
      </c>
      <c r="B12" s="81"/>
      <c r="C12" s="33" t="s">
        <v>18</v>
      </c>
      <c r="D12" s="82">
        <v>660</v>
      </c>
      <c r="E12" s="81">
        <v>27.159999999999997</v>
      </c>
      <c r="F12" s="81">
        <v>25.080000000000002</v>
      </c>
      <c r="G12" s="81">
        <v>105.74000000000001</v>
      </c>
      <c r="H12" s="81">
        <v>756.52</v>
      </c>
      <c r="I12" s="81">
        <v>0.2016</v>
      </c>
      <c r="J12" s="81">
        <v>0.73</v>
      </c>
      <c r="K12" s="81">
        <v>13.200000000000001</v>
      </c>
      <c r="L12" s="81">
        <v>1.1596</v>
      </c>
      <c r="M12" s="81">
        <v>228</v>
      </c>
      <c r="N12" s="81">
        <v>288.24</v>
      </c>
      <c r="O12" s="81">
        <v>57.17799999999999</v>
      </c>
      <c r="P12" s="81">
        <v>2.3491999999999997</v>
      </c>
    </row>
    <row r="13" spans="1:16" ht="15" customHeight="1">
      <c r="A13" s="27">
        <v>1</v>
      </c>
      <c r="B13" s="85" t="s">
        <v>19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6" ht="15" customHeight="1">
      <c r="B14" s="81" t="s">
        <v>265</v>
      </c>
      <c r="C14" s="33" t="s">
        <v>295</v>
      </c>
      <c r="D14" s="82">
        <v>100</v>
      </c>
      <c r="E14" s="29">
        <v>0.7</v>
      </c>
      <c r="F14" s="29">
        <v>6</v>
      </c>
      <c r="G14" s="29">
        <v>2.2999999999999998</v>
      </c>
      <c r="H14" s="29">
        <v>67.3</v>
      </c>
      <c r="I14" s="29">
        <v>0</v>
      </c>
      <c r="J14" s="29">
        <v>95</v>
      </c>
      <c r="K14" s="29">
        <v>0</v>
      </c>
      <c r="L14" s="29">
        <v>2.7</v>
      </c>
      <c r="M14" s="29">
        <v>21.8</v>
      </c>
      <c r="N14" s="29">
        <v>40</v>
      </c>
      <c r="O14" s="29">
        <v>13.3</v>
      </c>
      <c r="P14" s="29">
        <v>0.5</v>
      </c>
    </row>
    <row r="15" spans="1:16" s="73" customFormat="1" ht="15" customHeight="1">
      <c r="B15" s="81" t="s">
        <v>296</v>
      </c>
      <c r="C15" s="33" t="s">
        <v>294</v>
      </c>
      <c r="D15" s="82">
        <v>100</v>
      </c>
      <c r="E15" s="29">
        <v>0.86</v>
      </c>
      <c r="F15" s="29">
        <v>5.1100000000000003</v>
      </c>
      <c r="G15" s="29">
        <v>2.61</v>
      </c>
      <c r="H15" s="29">
        <v>59.81</v>
      </c>
      <c r="I15" s="29">
        <v>0.02</v>
      </c>
      <c r="J15" s="29">
        <v>5.55</v>
      </c>
      <c r="K15" s="29">
        <v>0</v>
      </c>
      <c r="L15" s="29">
        <v>2.31</v>
      </c>
      <c r="M15" s="29">
        <v>23.28</v>
      </c>
      <c r="N15" s="29">
        <v>28.24</v>
      </c>
      <c r="O15" s="29">
        <v>13.44</v>
      </c>
      <c r="P15" s="29">
        <v>0.61</v>
      </c>
    </row>
    <row r="16" spans="1:16" ht="15" customHeight="1">
      <c r="B16" s="81"/>
      <c r="C16" s="33" t="s">
        <v>46</v>
      </c>
      <c r="D16" s="82">
        <v>100</v>
      </c>
      <c r="E16" s="29">
        <v>0.78</v>
      </c>
      <c r="F16" s="29">
        <v>5.5549999999999997</v>
      </c>
      <c r="G16" s="29">
        <v>2.4550000000000001</v>
      </c>
      <c r="H16" s="29">
        <v>63.555</v>
      </c>
      <c r="I16" s="29">
        <v>0.01</v>
      </c>
      <c r="J16" s="29">
        <v>50.274999999999999</v>
      </c>
      <c r="K16" s="29">
        <v>0</v>
      </c>
      <c r="L16" s="29"/>
      <c r="M16" s="29">
        <v>22.54</v>
      </c>
      <c r="N16" s="29">
        <v>34.119999999999997</v>
      </c>
      <c r="O16" s="29">
        <v>13.37</v>
      </c>
      <c r="P16" s="29">
        <v>0.55499999999999994</v>
      </c>
    </row>
    <row r="17" spans="1:16" s="73" customFormat="1" ht="37.5">
      <c r="B17" s="81" t="s">
        <v>143</v>
      </c>
      <c r="C17" s="33" t="s">
        <v>297</v>
      </c>
      <c r="D17" s="82" t="s">
        <v>262</v>
      </c>
      <c r="E17" s="29">
        <v>7.36</v>
      </c>
      <c r="F17" s="29">
        <v>5.4749999999999996</v>
      </c>
      <c r="G17" s="29">
        <v>27.899999999999995</v>
      </c>
      <c r="H17" s="29">
        <v>203.3</v>
      </c>
      <c r="I17" s="29">
        <v>1.8000000000000002E-2</v>
      </c>
      <c r="J17" s="29">
        <v>0.25000000000000006</v>
      </c>
      <c r="K17" s="29">
        <v>5.7560000000000002</v>
      </c>
      <c r="L17" s="29">
        <v>2.6949999999999994</v>
      </c>
      <c r="M17" s="29">
        <v>46.05</v>
      </c>
      <c r="N17" s="29">
        <v>47.5</v>
      </c>
      <c r="O17" s="29">
        <v>90.1</v>
      </c>
      <c r="P17" s="29">
        <v>2.2850000000000001</v>
      </c>
    </row>
    <row r="18" spans="1:16" ht="15" customHeight="1">
      <c r="A18" s="27">
        <v>1</v>
      </c>
      <c r="B18" s="81" t="s">
        <v>228</v>
      </c>
      <c r="C18" s="33" t="s">
        <v>229</v>
      </c>
      <c r="D18" s="82">
        <v>100</v>
      </c>
      <c r="E18" s="29">
        <v>19.899999999999999</v>
      </c>
      <c r="F18" s="29">
        <v>18.53</v>
      </c>
      <c r="G18" s="29">
        <v>0.09</v>
      </c>
      <c r="H18" s="29">
        <v>254.16</v>
      </c>
      <c r="I18" s="29">
        <v>0.01</v>
      </c>
      <c r="J18" s="29">
        <v>0.05</v>
      </c>
      <c r="K18" s="29">
        <v>0.01</v>
      </c>
      <c r="L18" s="29">
        <v>2.8</v>
      </c>
      <c r="M18" s="29">
        <v>23.9</v>
      </c>
      <c r="N18" s="29">
        <v>20.399999999999999</v>
      </c>
      <c r="O18" s="29">
        <v>173</v>
      </c>
      <c r="P18" s="29">
        <v>1.5</v>
      </c>
    </row>
    <row r="19" spans="1:16" ht="27" customHeight="1">
      <c r="B19" s="81" t="s">
        <v>142</v>
      </c>
      <c r="C19" s="33" t="s">
        <v>45</v>
      </c>
      <c r="D19" s="82">
        <v>180</v>
      </c>
      <c r="E19" s="29">
        <v>3.6719999999999997</v>
      </c>
      <c r="F19" s="29">
        <v>5.76</v>
      </c>
      <c r="G19" s="29">
        <v>24.534000000000002</v>
      </c>
      <c r="H19" s="29">
        <v>164.68200000000002</v>
      </c>
      <c r="I19" s="29">
        <v>0.16200000000000001</v>
      </c>
      <c r="J19" s="29">
        <v>21.797999999999998</v>
      </c>
      <c r="K19" s="29">
        <v>3.6000000000000004E-2</v>
      </c>
      <c r="L19" s="29">
        <v>0.21599999999999997</v>
      </c>
      <c r="M19" s="29">
        <v>44.37</v>
      </c>
      <c r="N19" s="29">
        <v>103.914</v>
      </c>
      <c r="O19" s="29">
        <v>33.299999999999997</v>
      </c>
      <c r="P19" s="29">
        <v>1.2060000000000002</v>
      </c>
    </row>
    <row r="20" spans="1:16" ht="15" customHeight="1">
      <c r="A20" s="27">
        <v>1</v>
      </c>
      <c r="B20" s="81" t="s">
        <v>154</v>
      </c>
      <c r="C20" s="33" t="s">
        <v>20</v>
      </c>
      <c r="D20" s="82">
        <v>40</v>
      </c>
      <c r="E20" s="29">
        <v>3.0680000000000001</v>
      </c>
      <c r="F20" s="29">
        <v>0.26800000000000002</v>
      </c>
      <c r="G20" s="29">
        <v>19.731999999999999</v>
      </c>
      <c r="H20" s="29">
        <v>93.612000000000009</v>
      </c>
      <c r="I20" s="29">
        <v>0</v>
      </c>
      <c r="J20" s="29">
        <v>0</v>
      </c>
      <c r="K20" s="29">
        <v>0</v>
      </c>
      <c r="L20" s="29">
        <v>0.4</v>
      </c>
      <c r="M20" s="29">
        <v>8</v>
      </c>
      <c r="N20" s="29">
        <v>26</v>
      </c>
      <c r="O20" s="29">
        <v>5.6</v>
      </c>
      <c r="P20" s="29">
        <v>0.4</v>
      </c>
    </row>
    <row r="21" spans="1:16" ht="15" customHeight="1">
      <c r="B21" s="81" t="s">
        <v>158</v>
      </c>
      <c r="C21" s="33" t="s">
        <v>21</v>
      </c>
      <c r="D21" s="82">
        <v>50</v>
      </c>
      <c r="E21" s="29">
        <v>3.25</v>
      </c>
      <c r="F21" s="29">
        <v>0.625</v>
      </c>
      <c r="G21" s="29">
        <v>19.75</v>
      </c>
      <c r="H21" s="29">
        <v>97.625</v>
      </c>
      <c r="I21" s="29">
        <v>0.125</v>
      </c>
      <c r="J21" s="29">
        <v>0</v>
      </c>
      <c r="K21" s="29">
        <v>0</v>
      </c>
      <c r="L21" s="29">
        <v>0.75</v>
      </c>
      <c r="M21" s="29">
        <v>14.5</v>
      </c>
      <c r="N21" s="29">
        <v>75</v>
      </c>
      <c r="O21" s="29">
        <v>23.5</v>
      </c>
      <c r="P21" s="29">
        <v>2</v>
      </c>
    </row>
    <row r="22" spans="1:16" ht="15" customHeight="1">
      <c r="B22" s="81" t="s">
        <v>153</v>
      </c>
      <c r="C22" s="33" t="s">
        <v>48</v>
      </c>
      <c r="D22" s="82">
        <v>200</v>
      </c>
      <c r="E22" s="29">
        <v>0.28000000000000003</v>
      </c>
      <c r="F22" s="29">
        <v>0.1</v>
      </c>
      <c r="G22" s="29">
        <v>28.88</v>
      </c>
      <c r="H22" s="29">
        <v>117.54</v>
      </c>
      <c r="I22" s="29">
        <v>0</v>
      </c>
      <c r="J22" s="29">
        <v>19.3</v>
      </c>
      <c r="K22" s="29">
        <v>0</v>
      </c>
      <c r="L22" s="29">
        <v>0.16</v>
      </c>
      <c r="M22" s="29">
        <v>13.66</v>
      </c>
      <c r="N22" s="29">
        <v>7.38</v>
      </c>
      <c r="O22" s="29">
        <v>5.78</v>
      </c>
      <c r="P22" s="29">
        <v>0.46800000000000003</v>
      </c>
    </row>
    <row r="23" spans="1:16" ht="15" customHeight="1">
      <c r="B23" s="81"/>
      <c r="C23" s="33" t="s">
        <v>18</v>
      </c>
      <c r="D23" s="82">
        <v>935</v>
      </c>
      <c r="E23" s="81">
        <v>38.31</v>
      </c>
      <c r="F23" s="81">
        <v>36.313000000000002</v>
      </c>
      <c r="G23" s="81">
        <v>123.34099999999999</v>
      </c>
      <c r="H23" s="81">
        <v>994.47399999999993</v>
      </c>
      <c r="I23" s="81">
        <v>0.32500000000000001</v>
      </c>
      <c r="J23" s="81">
        <v>91.672999999999988</v>
      </c>
      <c r="K23" s="81">
        <v>5.8019999999999996</v>
      </c>
      <c r="L23" s="81">
        <v>7.0209999999999999</v>
      </c>
      <c r="M23" s="81">
        <v>173.02</v>
      </c>
      <c r="N23" s="81">
        <v>314.31400000000002</v>
      </c>
      <c r="O23" s="81">
        <v>344.65000000000003</v>
      </c>
      <c r="P23" s="81">
        <v>8.4140000000000015</v>
      </c>
    </row>
    <row r="24" spans="1:16" ht="15" customHeight="1">
      <c r="A24" s="27">
        <v>1</v>
      </c>
      <c r="B24" s="91" t="s">
        <v>215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6" ht="15" customHeight="1">
      <c r="B25" s="81" t="s">
        <v>218</v>
      </c>
      <c r="C25" s="33" t="s">
        <v>219</v>
      </c>
      <c r="D25" s="82">
        <v>100</v>
      </c>
      <c r="E25" s="29">
        <v>12.88</v>
      </c>
      <c r="F25" s="29">
        <v>12.86</v>
      </c>
      <c r="G25" s="29">
        <v>16.38</v>
      </c>
      <c r="H25" s="29">
        <v>239.59</v>
      </c>
      <c r="I25" s="29">
        <v>7.0000000000000007E-2</v>
      </c>
      <c r="J25" s="29">
        <v>3</v>
      </c>
      <c r="K25" s="29">
        <v>82.5</v>
      </c>
      <c r="L25" s="29">
        <v>0.81</v>
      </c>
      <c r="M25" s="29">
        <v>236.94</v>
      </c>
      <c r="N25" s="29">
        <v>192.1</v>
      </c>
      <c r="O25" s="29">
        <v>21.05</v>
      </c>
      <c r="P25" s="29">
        <v>1.2</v>
      </c>
    </row>
    <row r="26" spans="1:16" ht="15" customHeight="1">
      <c r="B26" s="81" t="s">
        <v>303</v>
      </c>
      <c r="C26" s="33" t="s">
        <v>304</v>
      </c>
      <c r="D26" s="82">
        <v>100</v>
      </c>
      <c r="E26" s="29">
        <v>1.2</v>
      </c>
      <c r="F26" s="29">
        <v>0.09</v>
      </c>
      <c r="G26" s="29">
        <v>11.6</v>
      </c>
      <c r="H26" s="29">
        <v>52.3</v>
      </c>
      <c r="I26" s="29">
        <v>0.05</v>
      </c>
      <c r="J26" s="29">
        <v>4.8</v>
      </c>
      <c r="K26" s="29">
        <v>0</v>
      </c>
      <c r="L26" s="29">
        <v>0.3</v>
      </c>
      <c r="M26" s="29">
        <v>26</v>
      </c>
      <c r="N26" s="29">
        <v>52.8</v>
      </c>
      <c r="O26" s="29">
        <v>36.4</v>
      </c>
      <c r="P26" s="29">
        <v>0.6</v>
      </c>
    </row>
    <row r="27" spans="1:16" ht="15" customHeight="1">
      <c r="B27" s="81" t="s">
        <v>212</v>
      </c>
      <c r="C27" s="33" t="s">
        <v>178</v>
      </c>
      <c r="D27" s="82">
        <v>200</v>
      </c>
      <c r="E27" s="29">
        <v>0.16</v>
      </c>
      <c r="F27" s="29">
        <v>0.16</v>
      </c>
      <c r="G27" s="29">
        <v>19.88</v>
      </c>
      <c r="H27" s="29">
        <v>113.6</v>
      </c>
      <c r="I27" s="29">
        <v>0.02</v>
      </c>
      <c r="J27" s="29">
        <v>0.9</v>
      </c>
      <c r="K27" s="29">
        <v>0</v>
      </c>
      <c r="L27" s="29">
        <v>0.08</v>
      </c>
      <c r="M27" s="29">
        <v>13.94</v>
      </c>
      <c r="N27" s="29">
        <v>4.4000000000000004</v>
      </c>
      <c r="O27" s="29">
        <v>5.14</v>
      </c>
      <c r="P27" s="29">
        <v>0.93600000000000005</v>
      </c>
    </row>
    <row r="28" spans="1:16" ht="15" customHeight="1">
      <c r="B28" s="81"/>
      <c r="C28" s="33" t="s">
        <v>18</v>
      </c>
      <c r="D28" s="82">
        <v>400</v>
      </c>
      <c r="E28" s="81">
        <v>14.24</v>
      </c>
      <c r="F28" s="81">
        <v>13.11</v>
      </c>
      <c r="G28" s="81">
        <v>47.86</v>
      </c>
      <c r="H28" s="81">
        <v>405.49</v>
      </c>
      <c r="I28" s="81">
        <v>0.14000000000000001</v>
      </c>
      <c r="J28" s="81">
        <v>8.6999999999999993</v>
      </c>
      <c r="K28" s="81">
        <v>82.5</v>
      </c>
      <c r="L28" s="81">
        <v>1.1900000000000002</v>
      </c>
      <c r="M28" s="81">
        <v>276.88</v>
      </c>
      <c r="N28" s="81">
        <v>249.29999999999998</v>
      </c>
      <c r="O28" s="81">
        <v>62.59</v>
      </c>
      <c r="P28" s="81">
        <v>2.7359999999999998</v>
      </c>
    </row>
    <row r="29" spans="1:16" ht="15" customHeight="1">
      <c r="B29" s="81"/>
      <c r="C29" s="33" t="s">
        <v>22</v>
      </c>
      <c r="D29" s="82">
        <v>1995</v>
      </c>
      <c r="E29" s="81">
        <v>79.709999999999994</v>
      </c>
      <c r="F29" s="81">
        <v>74.503</v>
      </c>
      <c r="G29" s="81">
        <v>276.94100000000003</v>
      </c>
      <c r="H29" s="81">
        <v>2156.4839999999999</v>
      </c>
      <c r="I29" s="81">
        <v>0.66659999999999997</v>
      </c>
      <c r="J29" s="81">
        <v>101.10299999999999</v>
      </c>
      <c r="K29" s="81">
        <v>101.50200000000001</v>
      </c>
      <c r="L29" s="81">
        <v>9.3705999999999996</v>
      </c>
      <c r="M29" s="81">
        <v>677.9</v>
      </c>
      <c r="N29" s="81">
        <v>851.85400000000004</v>
      </c>
      <c r="O29" s="81">
        <v>464.41800000000001</v>
      </c>
      <c r="P29" s="81">
        <v>13.499200000000002</v>
      </c>
    </row>
    <row r="30" spans="1:16" ht="15" customHeight="1">
      <c r="B30" s="30"/>
      <c r="C30" s="30"/>
      <c r="D30" s="6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s="32" customFormat="1" ht="15" customHeight="1">
      <c r="B31" s="36"/>
      <c r="C31" s="36"/>
      <c r="D31" s="68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32" customFormat="1" ht="20.100000000000001" customHeight="1">
      <c r="B32" s="78" t="s">
        <v>103</v>
      </c>
      <c r="C32" s="34"/>
      <c r="D32" s="6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ht="20.100000000000001" customHeight="1">
      <c r="B33" s="78" t="s">
        <v>100</v>
      </c>
      <c r="C33" s="34"/>
      <c r="D33" s="68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2" customFormat="1" ht="20.100000000000001" customHeight="1">
      <c r="B34" s="78" t="s">
        <v>293</v>
      </c>
      <c r="C34" s="34"/>
      <c r="D34" s="6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2" customFormat="1" ht="34.15" customHeight="1">
      <c r="B35" s="86" t="s">
        <v>0</v>
      </c>
      <c r="C35" s="86" t="s">
        <v>1</v>
      </c>
      <c r="D35" s="87" t="s">
        <v>2</v>
      </c>
      <c r="E35" s="85" t="s">
        <v>3</v>
      </c>
      <c r="F35" s="85"/>
      <c r="G35" s="85"/>
      <c r="H35" s="85" t="s">
        <v>4</v>
      </c>
      <c r="I35" s="85" t="s">
        <v>5</v>
      </c>
      <c r="J35" s="85"/>
      <c r="K35" s="85"/>
      <c r="L35" s="85"/>
      <c r="M35" s="85" t="s">
        <v>6</v>
      </c>
      <c r="N35" s="85"/>
      <c r="O35" s="85"/>
      <c r="P35" s="85"/>
    </row>
    <row r="36" spans="1:16" s="32" customFormat="1" ht="41.25" customHeight="1">
      <c r="B36" s="86"/>
      <c r="C36" s="86"/>
      <c r="D36" s="87"/>
      <c r="E36" s="81" t="s">
        <v>7</v>
      </c>
      <c r="F36" s="81" t="s">
        <v>8</v>
      </c>
      <c r="G36" s="81" t="s">
        <v>9</v>
      </c>
      <c r="H36" s="85"/>
      <c r="I36" s="81" t="s">
        <v>102</v>
      </c>
      <c r="J36" s="81" t="s">
        <v>10</v>
      </c>
      <c r="K36" s="81" t="s">
        <v>11</v>
      </c>
      <c r="L36" s="81" t="s">
        <v>12</v>
      </c>
      <c r="M36" s="81" t="s">
        <v>13</v>
      </c>
      <c r="N36" s="81" t="s">
        <v>14</v>
      </c>
      <c r="O36" s="81" t="s">
        <v>15</v>
      </c>
      <c r="P36" s="81" t="s">
        <v>16</v>
      </c>
    </row>
    <row r="37" spans="1:16" ht="15" customHeight="1">
      <c r="A37" s="27">
        <v>2</v>
      </c>
      <c r="B37" s="85" t="s">
        <v>17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</row>
    <row r="38" spans="1:16" ht="38.25" customHeight="1">
      <c r="A38" s="27">
        <v>2</v>
      </c>
      <c r="B38" s="81" t="s">
        <v>225</v>
      </c>
      <c r="C38" s="33" t="s">
        <v>223</v>
      </c>
      <c r="D38" s="82" t="s">
        <v>257</v>
      </c>
      <c r="E38" s="29">
        <v>13.0975</v>
      </c>
      <c r="F38" s="29">
        <v>20.072500000000002</v>
      </c>
      <c r="G38" s="29">
        <v>3.2549999999999999</v>
      </c>
      <c r="H38" s="29">
        <v>245.05500000000001</v>
      </c>
      <c r="I38" s="29">
        <v>203.36</v>
      </c>
      <c r="J38" s="29">
        <v>6.2E-2</v>
      </c>
      <c r="K38" s="29">
        <v>0.31</v>
      </c>
      <c r="L38" s="29">
        <v>0.77500000000000002</v>
      </c>
      <c r="M38" s="29">
        <v>111.6</v>
      </c>
      <c r="N38" s="29">
        <v>17.05</v>
      </c>
      <c r="O38" s="29">
        <v>208.47499999999999</v>
      </c>
      <c r="P38" s="29">
        <v>2.17</v>
      </c>
    </row>
    <row r="39" spans="1:16" ht="39" customHeight="1">
      <c r="B39" s="81" t="s">
        <v>162</v>
      </c>
      <c r="C39" s="33" t="s">
        <v>115</v>
      </c>
      <c r="D39" s="82">
        <v>30</v>
      </c>
      <c r="E39" s="29">
        <v>0.24</v>
      </c>
      <c r="F39" s="29">
        <v>0.03</v>
      </c>
      <c r="G39" s="29">
        <v>0.75</v>
      </c>
      <c r="H39" s="29">
        <v>4.2300000000000004</v>
      </c>
      <c r="I39" s="29">
        <v>0</v>
      </c>
      <c r="J39" s="29">
        <v>3</v>
      </c>
      <c r="K39" s="29">
        <v>0</v>
      </c>
      <c r="L39" s="29">
        <v>0</v>
      </c>
      <c r="M39" s="29">
        <v>6.99</v>
      </c>
      <c r="N39" s="29">
        <v>12.48</v>
      </c>
      <c r="O39" s="29">
        <v>4.2</v>
      </c>
      <c r="P39" s="29">
        <v>0.18</v>
      </c>
    </row>
    <row r="40" spans="1:16" ht="15" customHeight="1">
      <c r="A40" s="27">
        <v>2</v>
      </c>
      <c r="B40" s="81" t="s">
        <v>154</v>
      </c>
      <c r="C40" s="33" t="s">
        <v>20</v>
      </c>
      <c r="D40" s="82">
        <v>40</v>
      </c>
      <c r="E40" s="29">
        <v>3.0680000000000001</v>
      </c>
      <c r="F40" s="29">
        <v>0.26800000000000002</v>
      </c>
      <c r="G40" s="29">
        <v>19.731999999999999</v>
      </c>
      <c r="H40" s="29">
        <v>93.612000000000009</v>
      </c>
      <c r="I40" s="29">
        <v>0</v>
      </c>
      <c r="J40" s="29">
        <v>0</v>
      </c>
      <c r="K40" s="29">
        <v>0</v>
      </c>
      <c r="L40" s="29">
        <v>0.4</v>
      </c>
      <c r="M40" s="29">
        <v>8</v>
      </c>
      <c r="N40" s="29">
        <v>26</v>
      </c>
      <c r="O40" s="29">
        <v>5.6</v>
      </c>
      <c r="P40" s="29">
        <v>0.4</v>
      </c>
    </row>
    <row r="41" spans="1:16" ht="15" customHeight="1">
      <c r="B41" s="81" t="s">
        <v>288</v>
      </c>
      <c r="C41" s="33" t="s">
        <v>116</v>
      </c>
      <c r="D41" s="82">
        <v>10</v>
      </c>
      <c r="E41" s="29">
        <v>0.25</v>
      </c>
      <c r="F41" s="29">
        <v>5</v>
      </c>
      <c r="G41" s="29">
        <v>1.89</v>
      </c>
      <c r="H41" s="29">
        <v>53.56</v>
      </c>
      <c r="I41" s="29">
        <v>1E-3</v>
      </c>
      <c r="J41" s="29">
        <v>0</v>
      </c>
      <c r="K41" s="29">
        <v>0.04</v>
      </c>
      <c r="L41" s="29">
        <v>0.1</v>
      </c>
      <c r="M41" s="29">
        <v>2.4</v>
      </c>
      <c r="N41" s="29">
        <v>3</v>
      </c>
      <c r="O41" s="29">
        <v>0</v>
      </c>
      <c r="P41" s="29">
        <v>0.02</v>
      </c>
    </row>
    <row r="42" spans="1:16" ht="15" customHeight="1">
      <c r="B42" s="81" t="s">
        <v>156</v>
      </c>
      <c r="C42" s="33" t="s">
        <v>23</v>
      </c>
      <c r="D42" s="82">
        <v>40</v>
      </c>
      <c r="E42" s="29">
        <v>1.6</v>
      </c>
      <c r="F42" s="29">
        <v>0.1</v>
      </c>
      <c r="G42" s="29">
        <v>21.2</v>
      </c>
      <c r="H42" s="29">
        <v>92.1</v>
      </c>
      <c r="I42" s="29">
        <v>0.08</v>
      </c>
      <c r="J42" s="29">
        <v>1.6</v>
      </c>
      <c r="K42" s="29">
        <v>0</v>
      </c>
      <c r="L42" s="29">
        <v>0</v>
      </c>
      <c r="M42" s="29">
        <v>15.2</v>
      </c>
      <c r="N42" s="29">
        <v>52</v>
      </c>
      <c r="O42" s="29">
        <v>10.4</v>
      </c>
      <c r="P42" s="29">
        <v>1</v>
      </c>
    </row>
    <row r="43" spans="1:16" ht="15" customHeight="1">
      <c r="B43" s="81" t="s">
        <v>140</v>
      </c>
      <c r="C43" s="33" t="s">
        <v>47</v>
      </c>
      <c r="D43" s="82">
        <v>200</v>
      </c>
      <c r="E43" s="29">
        <v>4.08</v>
      </c>
      <c r="F43" s="29">
        <v>3.54</v>
      </c>
      <c r="G43" s="29">
        <v>17.579999999999998</v>
      </c>
      <c r="H43" s="29">
        <v>118.5</v>
      </c>
      <c r="I43" s="29">
        <v>0.06</v>
      </c>
      <c r="J43" s="29">
        <v>1.58</v>
      </c>
      <c r="K43" s="29">
        <v>0.02</v>
      </c>
      <c r="L43" s="29">
        <v>0</v>
      </c>
      <c r="M43" s="29">
        <v>152.22</v>
      </c>
      <c r="N43" s="29">
        <v>124.56</v>
      </c>
      <c r="O43" s="29">
        <v>21.34</v>
      </c>
      <c r="P43" s="29">
        <v>0.48</v>
      </c>
    </row>
    <row r="44" spans="1:16" s="73" customFormat="1" ht="15" customHeight="1">
      <c r="B44" s="81"/>
      <c r="C44" s="33" t="s">
        <v>146</v>
      </c>
      <c r="D44" s="82">
        <v>150</v>
      </c>
      <c r="E44" s="29">
        <v>1.395</v>
      </c>
      <c r="F44" s="29">
        <v>0.19500000000000001</v>
      </c>
      <c r="G44" s="29">
        <v>14.295</v>
      </c>
      <c r="H44" s="29">
        <v>64.600000004999998</v>
      </c>
      <c r="I44" s="29">
        <v>0.06</v>
      </c>
      <c r="J44" s="29">
        <v>15</v>
      </c>
      <c r="K44" s="29">
        <v>0</v>
      </c>
      <c r="L44" s="29">
        <v>1.6999999994999999</v>
      </c>
      <c r="M44" s="29">
        <v>30</v>
      </c>
      <c r="N44" s="29">
        <v>51</v>
      </c>
      <c r="O44" s="29">
        <v>24</v>
      </c>
      <c r="P44" s="29">
        <v>0.9</v>
      </c>
    </row>
    <row r="45" spans="1:16" s="73" customFormat="1" ht="15" customHeight="1">
      <c r="A45" s="73">
        <v>2</v>
      </c>
      <c r="B45" s="81"/>
      <c r="C45" s="33" t="s">
        <v>18</v>
      </c>
      <c r="D45" s="82">
        <v>675</v>
      </c>
      <c r="E45" s="81">
        <v>23.730500000000003</v>
      </c>
      <c r="F45" s="81">
        <v>29.205500000000004</v>
      </c>
      <c r="G45" s="81">
        <v>78.701999999999998</v>
      </c>
      <c r="H45" s="81">
        <v>671.65700000499999</v>
      </c>
      <c r="I45" s="81">
        <v>203.56100000000004</v>
      </c>
      <c r="J45" s="81">
        <v>21.242000000000001</v>
      </c>
      <c r="K45" s="81">
        <v>0.37</v>
      </c>
      <c r="L45" s="81">
        <v>2.9749999995</v>
      </c>
      <c r="M45" s="81">
        <v>326.40999999999997</v>
      </c>
      <c r="N45" s="81">
        <v>286.09000000000003</v>
      </c>
      <c r="O45" s="81">
        <v>274.01499999999999</v>
      </c>
      <c r="P45" s="81">
        <v>5.15</v>
      </c>
    </row>
    <row r="46" spans="1:16" ht="15" customHeight="1">
      <c r="A46" s="27">
        <v>2</v>
      </c>
      <c r="B46" s="85" t="s">
        <v>19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6" ht="27.6" customHeight="1">
      <c r="A47" s="27">
        <v>2</v>
      </c>
      <c r="B47" s="81" t="s">
        <v>193</v>
      </c>
      <c r="C47" s="33" t="s">
        <v>298</v>
      </c>
      <c r="D47" s="82">
        <v>100</v>
      </c>
      <c r="E47" s="31">
        <v>4.7</v>
      </c>
      <c r="F47" s="31">
        <v>9.5</v>
      </c>
      <c r="G47" s="31">
        <v>7.13</v>
      </c>
      <c r="H47" s="31">
        <v>132.80000000000001</v>
      </c>
      <c r="I47" s="31">
        <v>0.02</v>
      </c>
      <c r="J47" s="31">
        <v>8.2100000000000009</v>
      </c>
      <c r="K47" s="31">
        <v>0.04</v>
      </c>
      <c r="L47" s="31">
        <v>2.36</v>
      </c>
      <c r="M47" s="31">
        <v>161.97</v>
      </c>
      <c r="N47" s="31">
        <v>109.93</v>
      </c>
      <c r="O47" s="31">
        <v>23.07</v>
      </c>
      <c r="P47" s="31">
        <v>1.28</v>
      </c>
    </row>
    <row r="48" spans="1:16" ht="21.6" customHeight="1">
      <c r="B48" s="81" t="s">
        <v>161</v>
      </c>
      <c r="C48" s="33" t="s">
        <v>113</v>
      </c>
      <c r="D48" s="82">
        <v>250</v>
      </c>
      <c r="E48" s="31">
        <v>7.2249999999999996</v>
      </c>
      <c r="F48" s="31">
        <v>5.9249999999999998</v>
      </c>
      <c r="G48" s="31">
        <v>11.05</v>
      </c>
      <c r="H48" s="31">
        <v>126.625</v>
      </c>
      <c r="I48" s="31">
        <v>0.25</v>
      </c>
      <c r="J48" s="31">
        <v>16</v>
      </c>
      <c r="K48" s="31">
        <v>0</v>
      </c>
      <c r="L48" s="31">
        <v>0.75</v>
      </c>
      <c r="M48" s="31">
        <v>51</v>
      </c>
      <c r="N48" s="31">
        <v>208.75</v>
      </c>
      <c r="O48" s="31">
        <v>57.5</v>
      </c>
      <c r="P48" s="31">
        <v>4</v>
      </c>
    </row>
    <row r="49" spans="1:16" ht="28.9" customHeight="1">
      <c r="A49" s="27">
        <v>2</v>
      </c>
      <c r="B49" s="81" t="s">
        <v>266</v>
      </c>
      <c r="C49" s="33" t="s">
        <v>267</v>
      </c>
      <c r="D49" s="82" t="s">
        <v>260</v>
      </c>
      <c r="E49" s="31">
        <v>10.66</v>
      </c>
      <c r="F49" s="31">
        <v>18.2</v>
      </c>
      <c r="G49" s="31">
        <v>10.4</v>
      </c>
      <c r="H49" s="31">
        <v>248.3</v>
      </c>
      <c r="I49" s="31">
        <v>0</v>
      </c>
      <c r="J49" s="31">
        <v>0.13</v>
      </c>
      <c r="K49" s="31">
        <v>1.17</v>
      </c>
      <c r="L49" s="31">
        <v>2.08</v>
      </c>
      <c r="M49" s="31">
        <v>48.36</v>
      </c>
      <c r="N49" s="31">
        <v>26.65</v>
      </c>
      <c r="O49" s="31">
        <v>131.30000000000001</v>
      </c>
      <c r="P49" s="31">
        <v>1.43</v>
      </c>
    </row>
    <row r="50" spans="1:16" ht="32.1" customHeight="1">
      <c r="B50" s="81" t="s">
        <v>139</v>
      </c>
      <c r="C50" s="33" t="s">
        <v>268</v>
      </c>
      <c r="D50" s="82">
        <v>180</v>
      </c>
      <c r="E50" s="31">
        <v>5.3460000000000001</v>
      </c>
      <c r="F50" s="31">
        <v>6.9479999999999995</v>
      </c>
      <c r="G50" s="31">
        <v>37.224000000000004</v>
      </c>
      <c r="H50" s="31">
        <v>232.81200000000001</v>
      </c>
      <c r="I50" s="31">
        <v>0.28800000000000003</v>
      </c>
      <c r="J50" s="31">
        <v>0</v>
      </c>
      <c r="K50" s="31">
        <v>1.8000000000000002E-2</v>
      </c>
      <c r="L50" s="31">
        <v>0.72</v>
      </c>
      <c r="M50" s="31">
        <v>18.468</v>
      </c>
      <c r="N50" s="31">
        <v>243.99000000000004</v>
      </c>
      <c r="O50" s="31">
        <v>162.57599999999999</v>
      </c>
      <c r="P50" s="31">
        <v>5.58</v>
      </c>
    </row>
    <row r="51" spans="1:16" ht="15" customHeight="1">
      <c r="B51" s="81" t="s">
        <v>150</v>
      </c>
      <c r="C51" s="33" t="s">
        <v>49</v>
      </c>
      <c r="D51" s="82">
        <v>200</v>
      </c>
      <c r="E51" s="31">
        <v>0.66</v>
      </c>
      <c r="F51" s="31">
        <v>0.1</v>
      </c>
      <c r="G51" s="31">
        <v>28.02</v>
      </c>
      <c r="H51" s="31">
        <v>115.62</v>
      </c>
      <c r="I51" s="31">
        <v>0.02</v>
      </c>
      <c r="J51" s="31">
        <v>0.68</v>
      </c>
      <c r="K51" s="31">
        <v>0</v>
      </c>
      <c r="L51" s="31">
        <v>0.5</v>
      </c>
      <c r="M51" s="31">
        <v>32.36</v>
      </c>
      <c r="N51" s="31">
        <v>23.44</v>
      </c>
      <c r="O51" s="31">
        <v>17.46</v>
      </c>
      <c r="P51" s="31">
        <v>0.68799999999999994</v>
      </c>
    </row>
    <row r="52" spans="1:16" ht="15" customHeight="1">
      <c r="B52" s="81" t="s">
        <v>154</v>
      </c>
      <c r="C52" s="33" t="s">
        <v>20</v>
      </c>
      <c r="D52" s="82">
        <v>40</v>
      </c>
      <c r="E52" s="31">
        <v>3.0666666666666664</v>
      </c>
      <c r="F52" s="31">
        <v>0.26666666666666672</v>
      </c>
      <c r="G52" s="31">
        <v>19.733333333333334</v>
      </c>
      <c r="H52" s="31">
        <v>93.6</v>
      </c>
      <c r="I52" s="31">
        <v>0</v>
      </c>
      <c r="J52" s="31">
        <v>0</v>
      </c>
      <c r="K52" s="31">
        <v>0</v>
      </c>
      <c r="L52" s="31">
        <v>0.4</v>
      </c>
      <c r="M52" s="31">
        <v>8</v>
      </c>
      <c r="N52" s="31">
        <v>26</v>
      </c>
      <c r="O52" s="31">
        <v>5.6000000000000014</v>
      </c>
      <c r="P52" s="31">
        <v>0.4</v>
      </c>
    </row>
    <row r="53" spans="1:16" ht="15" customHeight="1">
      <c r="B53" s="81" t="s">
        <v>158</v>
      </c>
      <c r="C53" s="33" t="s">
        <v>21</v>
      </c>
      <c r="D53" s="82">
        <v>50</v>
      </c>
      <c r="E53" s="31">
        <v>3.25</v>
      </c>
      <c r="F53" s="31">
        <v>0.625</v>
      </c>
      <c r="G53" s="31">
        <v>19.75</v>
      </c>
      <c r="H53" s="31">
        <v>97.625</v>
      </c>
      <c r="I53" s="31">
        <v>0.125</v>
      </c>
      <c r="J53" s="31">
        <v>0</v>
      </c>
      <c r="K53" s="31">
        <v>0</v>
      </c>
      <c r="L53" s="31">
        <v>0.75</v>
      </c>
      <c r="M53" s="31">
        <v>14.499999999999998</v>
      </c>
      <c r="N53" s="31">
        <v>75</v>
      </c>
      <c r="O53" s="31">
        <v>23.5</v>
      </c>
      <c r="P53" s="31">
        <v>2</v>
      </c>
    </row>
    <row r="54" spans="1:16" s="73" customFormat="1" ht="15" customHeight="1">
      <c r="A54" s="73">
        <v>2</v>
      </c>
      <c r="B54" s="81"/>
      <c r="C54" s="81" t="s">
        <v>18</v>
      </c>
      <c r="D54" s="82">
        <v>950</v>
      </c>
      <c r="E54" s="81">
        <v>34.907666666666671</v>
      </c>
      <c r="F54" s="81">
        <v>41.564666666666668</v>
      </c>
      <c r="G54" s="81">
        <v>133.30733333333333</v>
      </c>
      <c r="H54" s="81">
        <v>1047.3820000000001</v>
      </c>
      <c r="I54" s="81">
        <v>0.70300000000000007</v>
      </c>
      <c r="J54" s="81">
        <v>25.02</v>
      </c>
      <c r="K54" s="81">
        <v>1.228</v>
      </c>
      <c r="L54" s="81">
        <v>7.56</v>
      </c>
      <c r="M54" s="81">
        <v>334.65800000000002</v>
      </c>
      <c r="N54" s="81">
        <v>713.7600000000001</v>
      </c>
      <c r="O54" s="81">
        <v>421.00600000000003</v>
      </c>
      <c r="P54" s="81">
        <v>15.378</v>
      </c>
    </row>
    <row r="55" spans="1:16" ht="15" customHeight="1">
      <c r="B55" s="94" t="s">
        <v>215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6"/>
    </row>
    <row r="56" spans="1:16" ht="15" customHeight="1">
      <c r="B56" s="81" t="s">
        <v>160</v>
      </c>
      <c r="C56" s="33" t="s">
        <v>166</v>
      </c>
      <c r="D56" s="82">
        <v>150</v>
      </c>
      <c r="E56" s="31">
        <v>9</v>
      </c>
      <c r="F56" s="31">
        <v>18</v>
      </c>
      <c r="G56" s="31">
        <v>73.5</v>
      </c>
      <c r="H56" s="31">
        <v>495</v>
      </c>
      <c r="I56" s="31">
        <v>0.19500000000000001</v>
      </c>
      <c r="J56" s="31">
        <v>0</v>
      </c>
      <c r="K56" s="31">
        <v>0</v>
      </c>
      <c r="L56" s="31">
        <v>2.5499999999999998</v>
      </c>
      <c r="M56" s="31">
        <v>10.5</v>
      </c>
      <c r="N56" s="31">
        <v>94.5</v>
      </c>
      <c r="O56" s="31">
        <v>37.5</v>
      </c>
      <c r="P56" s="31">
        <v>2.1</v>
      </c>
    </row>
    <row r="57" spans="1:16" ht="15" customHeight="1">
      <c r="B57" s="81" t="s">
        <v>271</v>
      </c>
      <c r="C57" s="33" t="s">
        <v>272</v>
      </c>
      <c r="D57" s="82">
        <v>200</v>
      </c>
      <c r="E57" s="31">
        <v>0.18</v>
      </c>
      <c r="F57" s="31">
        <v>0.04</v>
      </c>
      <c r="G57" s="31">
        <v>25.22</v>
      </c>
      <c r="H57" s="31">
        <v>104.6</v>
      </c>
      <c r="I57" s="31">
        <v>0.01</v>
      </c>
      <c r="J57" s="31">
        <v>4.4800000000000004</v>
      </c>
      <c r="K57" s="31">
        <v>0</v>
      </c>
      <c r="L57" s="31">
        <v>3.46</v>
      </c>
      <c r="M57" s="31">
        <v>7.94</v>
      </c>
      <c r="N57" s="31">
        <v>4.7</v>
      </c>
      <c r="O57" s="31">
        <v>2.72</v>
      </c>
      <c r="P57" s="31">
        <v>0.13</v>
      </c>
    </row>
    <row r="58" spans="1:16" ht="15" customHeight="1">
      <c r="B58" s="81"/>
      <c r="C58" s="33" t="s">
        <v>18</v>
      </c>
      <c r="D58" s="82">
        <v>350</v>
      </c>
      <c r="E58" s="81">
        <v>9.18</v>
      </c>
      <c r="F58" s="81">
        <v>18.04</v>
      </c>
      <c r="G58" s="81">
        <v>98.72</v>
      </c>
      <c r="H58" s="81">
        <v>599.6</v>
      </c>
      <c r="I58" s="81">
        <v>0.20500000000000002</v>
      </c>
      <c r="J58" s="81">
        <v>4.4800000000000004</v>
      </c>
      <c r="K58" s="81">
        <v>0</v>
      </c>
      <c r="L58" s="81">
        <v>6.01</v>
      </c>
      <c r="M58" s="81">
        <v>18.440000000000001</v>
      </c>
      <c r="N58" s="81">
        <v>99.2</v>
      </c>
      <c r="O58" s="81">
        <v>40.22</v>
      </c>
      <c r="P58" s="81">
        <v>2.23</v>
      </c>
    </row>
    <row r="59" spans="1:16" s="73" customFormat="1" ht="15" customHeight="1">
      <c r="A59" s="73">
        <v>2</v>
      </c>
      <c r="B59" s="29"/>
      <c r="C59" s="33" t="s">
        <v>24</v>
      </c>
      <c r="D59" s="82">
        <v>1975</v>
      </c>
      <c r="E59" s="81">
        <v>67.818166666666684</v>
      </c>
      <c r="F59" s="81">
        <v>88.810166666666674</v>
      </c>
      <c r="G59" s="81">
        <v>310.72933333333333</v>
      </c>
      <c r="H59" s="81">
        <v>2318.6390000050001</v>
      </c>
      <c r="I59" s="81">
        <v>204.46900000000005</v>
      </c>
      <c r="J59" s="81">
        <v>50.742000000000004</v>
      </c>
      <c r="K59" s="81">
        <v>1.5979999999999999</v>
      </c>
      <c r="L59" s="81">
        <v>16.5449999995</v>
      </c>
      <c r="M59" s="81">
        <v>679.50800000000004</v>
      </c>
      <c r="N59" s="81">
        <v>1099.0500000000002</v>
      </c>
      <c r="O59" s="81">
        <v>735.24099999999999</v>
      </c>
      <c r="P59" s="81">
        <v>22.757999999999999</v>
      </c>
    </row>
    <row r="60" spans="1:16" s="32" customFormat="1" ht="20.100000000000001" customHeight="1">
      <c r="B60" s="36"/>
      <c r="C60" s="36"/>
      <c r="D60" s="68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s="32" customFormat="1" ht="20.100000000000001" customHeight="1">
      <c r="B61" s="78" t="s">
        <v>104</v>
      </c>
      <c r="C61" s="34"/>
      <c r="D61" s="6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s="32" customFormat="1" ht="20.100000000000001" customHeight="1">
      <c r="B62" s="78" t="s">
        <v>100</v>
      </c>
      <c r="C62" s="34"/>
      <c r="D62" s="6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s="32" customFormat="1" ht="20.100000000000001" customHeight="1">
      <c r="B63" s="78" t="s">
        <v>293</v>
      </c>
      <c r="C63" s="34"/>
      <c r="D63" s="6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s="32" customFormat="1" ht="34.9" customHeight="1">
      <c r="B64" s="86" t="s">
        <v>0</v>
      </c>
      <c r="C64" s="86" t="s">
        <v>1</v>
      </c>
      <c r="D64" s="87" t="s">
        <v>2</v>
      </c>
      <c r="E64" s="85" t="s">
        <v>3</v>
      </c>
      <c r="F64" s="85"/>
      <c r="G64" s="85"/>
      <c r="H64" s="85" t="s">
        <v>4</v>
      </c>
      <c r="I64" s="85" t="s">
        <v>5</v>
      </c>
      <c r="J64" s="85"/>
      <c r="K64" s="85"/>
      <c r="L64" s="85"/>
      <c r="M64" s="85" t="s">
        <v>6</v>
      </c>
      <c r="N64" s="85"/>
      <c r="O64" s="85"/>
      <c r="P64" s="85"/>
    </row>
    <row r="65" spans="1:16" s="32" customFormat="1" ht="38.25" customHeight="1">
      <c r="B65" s="86"/>
      <c r="C65" s="86"/>
      <c r="D65" s="87"/>
      <c r="E65" s="81" t="s">
        <v>7</v>
      </c>
      <c r="F65" s="81" t="s">
        <v>8</v>
      </c>
      <c r="G65" s="81" t="s">
        <v>9</v>
      </c>
      <c r="H65" s="85"/>
      <c r="I65" s="81" t="s">
        <v>102</v>
      </c>
      <c r="J65" s="81" t="s">
        <v>10</v>
      </c>
      <c r="K65" s="81" t="s">
        <v>11</v>
      </c>
      <c r="L65" s="81" t="s">
        <v>12</v>
      </c>
      <c r="M65" s="81" t="s">
        <v>13</v>
      </c>
      <c r="N65" s="81" t="s">
        <v>14</v>
      </c>
      <c r="O65" s="81" t="s">
        <v>15</v>
      </c>
      <c r="P65" s="81" t="s">
        <v>16</v>
      </c>
    </row>
    <row r="66" spans="1:16" ht="15" customHeight="1">
      <c r="A66" s="27">
        <v>3</v>
      </c>
      <c r="B66" s="85" t="s">
        <v>17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</row>
    <row r="67" spans="1:16" ht="24" customHeight="1">
      <c r="A67" s="27">
        <v>3</v>
      </c>
      <c r="B67" s="83" t="s">
        <v>308</v>
      </c>
      <c r="C67" s="33" t="s">
        <v>309</v>
      </c>
      <c r="D67" s="82" t="s">
        <v>257</v>
      </c>
      <c r="E67" s="28">
        <v>6.3550000000000004</v>
      </c>
      <c r="F67" s="28">
        <v>8.2149999999999999</v>
      </c>
      <c r="G67" s="28">
        <v>32.704999999999998</v>
      </c>
      <c r="H67" s="28">
        <v>230.33</v>
      </c>
      <c r="I67" s="28">
        <v>0.10850000000000001</v>
      </c>
      <c r="J67" s="28">
        <v>0.71299999999999997</v>
      </c>
      <c r="K67" s="28">
        <v>3.1E-2</v>
      </c>
      <c r="L67" s="28">
        <v>0.57350000000000001</v>
      </c>
      <c r="M67" s="28">
        <v>108.345</v>
      </c>
      <c r="N67" s="28">
        <v>163.37</v>
      </c>
      <c r="O67" s="28">
        <v>32.704999999999998</v>
      </c>
      <c r="P67" s="28">
        <v>1.7050000000000001</v>
      </c>
    </row>
    <row r="68" spans="1:16" ht="19.5" customHeight="1">
      <c r="B68" s="48" t="s">
        <v>287</v>
      </c>
      <c r="C68" s="33" t="s">
        <v>168</v>
      </c>
      <c r="D68" s="82">
        <v>20</v>
      </c>
      <c r="E68" s="28">
        <v>4.6399999999999997</v>
      </c>
      <c r="F68" s="28">
        <v>5.9</v>
      </c>
      <c r="G68" s="28">
        <v>0</v>
      </c>
      <c r="H68" s="28">
        <v>71.66</v>
      </c>
      <c r="I68" s="28">
        <v>0</v>
      </c>
      <c r="J68" s="28">
        <v>0.14000000000000001</v>
      </c>
      <c r="K68" s="28">
        <v>5.2000000000000005E-2</v>
      </c>
      <c r="L68" s="28">
        <v>0.1</v>
      </c>
      <c r="M68" s="28">
        <v>176</v>
      </c>
      <c r="N68" s="28">
        <v>100</v>
      </c>
      <c r="O68" s="28">
        <v>7</v>
      </c>
      <c r="P68" s="28">
        <v>0.2</v>
      </c>
    </row>
    <row r="69" spans="1:16" ht="15" customHeight="1">
      <c r="B69" s="48" t="s">
        <v>156</v>
      </c>
      <c r="C69" s="33" t="s">
        <v>23</v>
      </c>
      <c r="D69" s="82">
        <v>40</v>
      </c>
      <c r="E69" s="28">
        <v>3.2</v>
      </c>
      <c r="F69" s="28">
        <v>0.1</v>
      </c>
      <c r="G69" s="28">
        <v>21.2</v>
      </c>
      <c r="H69" s="28">
        <v>108</v>
      </c>
      <c r="I69" s="28">
        <v>0.08</v>
      </c>
      <c r="J69" s="28">
        <v>1.6</v>
      </c>
      <c r="K69" s="28">
        <v>0</v>
      </c>
      <c r="L69" s="28">
        <v>0</v>
      </c>
      <c r="M69" s="28">
        <v>15.2</v>
      </c>
      <c r="N69" s="28">
        <v>52</v>
      </c>
      <c r="O69" s="28">
        <v>10.4</v>
      </c>
      <c r="P69" s="28">
        <v>1</v>
      </c>
    </row>
    <row r="70" spans="1:16" ht="15" customHeight="1">
      <c r="B70" s="48" t="s">
        <v>155</v>
      </c>
      <c r="C70" s="33" t="s">
        <v>186</v>
      </c>
      <c r="D70" s="82">
        <v>200</v>
      </c>
      <c r="E70" s="28">
        <v>0.14000000000000001</v>
      </c>
      <c r="F70" s="28">
        <v>0.02</v>
      </c>
      <c r="G70" s="28">
        <v>15.2</v>
      </c>
      <c r="H70" s="28">
        <v>61.54</v>
      </c>
      <c r="I70" s="28">
        <v>0</v>
      </c>
      <c r="J70" s="28">
        <v>2.84</v>
      </c>
      <c r="K70" s="28">
        <v>0</v>
      </c>
      <c r="L70" s="28">
        <v>0.02</v>
      </c>
      <c r="M70" s="28">
        <v>14.2</v>
      </c>
      <c r="N70" s="28">
        <v>4.4000000000000004</v>
      </c>
      <c r="O70" s="28">
        <v>2.4</v>
      </c>
      <c r="P70" s="28">
        <v>0.36</v>
      </c>
    </row>
    <row r="71" spans="1:16" ht="15" customHeight="1">
      <c r="B71" s="48"/>
      <c r="C71" s="33" t="s">
        <v>269</v>
      </c>
      <c r="D71" s="82">
        <v>100</v>
      </c>
      <c r="E71" s="28">
        <v>3.2</v>
      </c>
      <c r="F71" s="28">
        <v>3</v>
      </c>
      <c r="G71" s="28">
        <v>14.3</v>
      </c>
      <c r="H71" s="28">
        <v>51</v>
      </c>
      <c r="I71" s="28">
        <v>0.04</v>
      </c>
      <c r="J71" s="28">
        <v>0</v>
      </c>
      <c r="K71" s="28">
        <v>0.04</v>
      </c>
      <c r="L71" s="28">
        <v>0.6</v>
      </c>
      <c r="M71" s="28">
        <v>4.8</v>
      </c>
      <c r="N71" s="28">
        <v>13.2</v>
      </c>
      <c r="O71" s="28">
        <v>1.8</v>
      </c>
      <c r="P71" s="28">
        <v>0.18</v>
      </c>
    </row>
    <row r="72" spans="1:16" s="74" customFormat="1" ht="15" customHeight="1">
      <c r="B72" s="48"/>
      <c r="C72" s="33" t="s">
        <v>18</v>
      </c>
      <c r="D72" s="82">
        <v>565</v>
      </c>
      <c r="E72" s="39">
        <v>17.535</v>
      </c>
      <c r="F72" s="39">
        <v>17.234999999999999</v>
      </c>
      <c r="G72" s="39">
        <v>83.405000000000001</v>
      </c>
      <c r="H72" s="39">
        <v>522.53</v>
      </c>
      <c r="I72" s="39">
        <v>0.22850000000000001</v>
      </c>
      <c r="J72" s="39">
        <v>5.2930000000000001</v>
      </c>
      <c r="K72" s="39">
        <v>0.123</v>
      </c>
      <c r="L72" s="39">
        <v>1.2934999999999999</v>
      </c>
      <c r="M72" s="39">
        <v>318.54500000000002</v>
      </c>
      <c r="N72" s="39">
        <v>332.96999999999997</v>
      </c>
      <c r="O72" s="39">
        <v>54.304999999999993</v>
      </c>
      <c r="P72" s="39">
        <v>3.4450000000000003</v>
      </c>
    </row>
    <row r="73" spans="1:16" ht="15" customHeight="1">
      <c r="A73" s="27">
        <v>3</v>
      </c>
      <c r="B73" s="85" t="s">
        <v>19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  <row r="74" spans="1:16" ht="31.9" customHeight="1">
      <c r="A74" s="27">
        <v>3</v>
      </c>
      <c r="B74" s="81" t="s">
        <v>177</v>
      </c>
      <c r="C74" s="33" t="s">
        <v>206</v>
      </c>
      <c r="D74" s="82">
        <v>100</v>
      </c>
      <c r="E74" s="29">
        <v>0.9</v>
      </c>
      <c r="F74" s="29">
        <v>6</v>
      </c>
      <c r="G74" s="29">
        <v>3.6</v>
      </c>
      <c r="H74" s="29">
        <v>72</v>
      </c>
      <c r="I74" s="29">
        <v>0</v>
      </c>
      <c r="J74" s="29">
        <v>8.1999999999999993</v>
      </c>
      <c r="K74" s="29">
        <v>0</v>
      </c>
      <c r="L74" s="29">
        <v>0.3</v>
      </c>
      <c r="M74" s="29">
        <v>19</v>
      </c>
      <c r="N74" s="29">
        <v>33.9</v>
      </c>
      <c r="O74" s="29">
        <v>16</v>
      </c>
      <c r="P74" s="29">
        <v>0.7</v>
      </c>
    </row>
    <row r="75" spans="1:16" ht="15" customHeight="1">
      <c r="B75" s="81" t="s">
        <v>163</v>
      </c>
      <c r="C75" s="33" t="s">
        <v>198</v>
      </c>
      <c r="D75" s="82" t="s">
        <v>258</v>
      </c>
      <c r="E75" s="29">
        <v>1.9326923076923075</v>
      </c>
      <c r="F75" s="29">
        <v>8.1730769230769234</v>
      </c>
      <c r="G75" s="29">
        <v>15.25</v>
      </c>
      <c r="H75" s="29">
        <v>141.53846153846152</v>
      </c>
      <c r="I75" s="29">
        <v>2.8846153846153843E-3</v>
      </c>
      <c r="J75" s="29">
        <v>0.27884615384615385</v>
      </c>
      <c r="K75" s="29">
        <v>19.471153846153847</v>
      </c>
      <c r="L75" s="29">
        <v>1.9903846153846154</v>
      </c>
      <c r="M75" s="29">
        <v>33.692307692307693</v>
      </c>
      <c r="N75" s="29">
        <v>25.81730769230769</v>
      </c>
      <c r="O75" s="29">
        <v>48.22115384615384</v>
      </c>
      <c r="P75" s="29">
        <v>1.4615384615384617</v>
      </c>
    </row>
    <row r="76" spans="1:16" ht="15" customHeight="1">
      <c r="A76" s="27">
        <v>3</v>
      </c>
      <c r="B76" s="81" t="s">
        <v>173</v>
      </c>
      <c r="C76" s="33" t="s">
        <v>172</v>
      </c>
      <c r="D76" s="82">
        <v>100</v>
      </c>
      <c r="E76" s="29">
        <v>4.4625000000000004</v>
      </c>
      <c r="F76" s="29">
        <v>8.2250000000000014</v>
      </c>
      <c r="G76" s="29">
        <v>9.8312500000000007</v>
      </c>
      <c r="H76" s="29">
        <v>131.19999999999999</v>
      </c>
      <c r="I76" s="29">
        <v>6.25E-2</v>
      </c>
      <c r="J76" s="29">
        <v>6.6449999999999996</v>
      </c>
      <c r="K76" s="29">
        <v>2.5000000000000001E-2</v>
      </c>
      <c r="L76" s="29">
        <v>0.435</v>
      </c>
      <c r="M76" s="29">
        <v>18.7</v>
      </c>
      <c r="N76" s="29">
        <v>73.515000000000001</v>
      </c>
      <c r="O76" s="29">
        <v>15.824999999999999</v>
      </c>
      <c r="P76" s="29">
        <v>0.83499999999999996</v>
      </c>
    </row>
    <row r="77" spans="1:16" ht="15" customHeight="1">
      <c r="B77" s="81" t="s">
        <v>270</v>
      </c>
      <c r="C77" s="33" t="s">
        <v>306</v>
      </c>
      <c r="D77" s="82">
        <v>180</v>
      </c>
      <c r="E77" s="29">
        <v>15.3</v>
      </c>
      <c r="F77" s="29">
        <v>29.880000000000006</v>
      </c>
      <c r="G77" s="29">
        <v>6.3</v>
      </c>
      <c r="H77" s="29">
        <v>441.72</v>
      </c>
      <c r="I77" s="29">
        <v>0.126</v>
      </c>
      <c r="J77" s="29">
        <v>4.2479999999999993</v>
      </c>
      <c r="K77" s="29">
        <v>0.10799999999999998</v>
      </c>
      <c r="L77" s="29">
        <v>2.7</v>
      </c>
      <c r="M77" s="29">
        <v>45.9</v>
      </c>
      <c r="N77" s="29">
        <v>321.48</v>
      </c>
      <c r="O77" s="29">
        <v>47.34</v>
      </c>
      <c r="P77" s="29">
        <v>3.6</v>
      </c>
    </row>
    <row r="78" spans="1:16" ht="15" customHeight="1">
      <c r="B78" s="81" t="s">
        <v>142</v>
      </c>
      <c r="C78" s="33" t="s">
        <v>45</v>
      </c>
      <c r="D78" s="82">
        <v>180</v>
      </c>
      <c r="E78" s="29">
        <v>3.6719999999999997</v>
      </c>
      <c r="F78" s="29">
        <v>5.76</v>
      </c>
      <c r="G78" s="29">
        <v>24.534000000000002</v>
      </c>
      <c r="H78" s="29">
        <v>164.68200000000002</v>
      </c>
      <c r="I78" s="29">
        <v>0.16200000000000001</v>
      </c>
      <c r="J78" s="29">
        <v>21.797999999999998</v>
      </c>
      <c r="K78" s="29">
        <v>3.6000000000000004E-2</v>
      </c>
      <c r="L78" s="29">
        <v>0.21599999999999997</v>
      </c>
      <c r="M78" s="29">
        <v>44.37</v>
      </c>
      <c r="N78" s="29">
        <v>103.914</v>
      </c>
      <c r="O78" s="29">
        <v>33.299999999999997</v>
      </c>
      <c r="P78" s="29">
        <v>1.2060000000000002</v>
      </c>
    </row>
    <row r="79" spans="1:16" ht="15" customHeight="1">
      <c r="B79" s="81"/>
      <c r="C79" s="33" t="s">
        <v>145</v>
      </c>
      <c r="D79" s="82">
        <v>180</v>
      </c>
      <c r="E79" s="29">
        <v>9.4859999999999989</v>
      </c>
      <c r="F79" s="29">
        <v>17.82</v>
      </c>
      <c r="G79" s="29">
        <v>15.417000000000003</v>
      </c>
      <c r="H79" s="29">
        <v>303.20099999999996</v>
      </c>
      <c r="I79" s="29">
        <v>0.14400000000000002</v>
      </c>
      <c r="J79" s="29">
        <v>13.023</v>
      </c>
      <c r="K79" s="29">
        <v>7.2000000000000008E-2</v>
      </c>
      <c r="L79" s="29">
        <v>1.4580000000000002</v>
      </c>
      <c r="M79" s="29">
        <v>45.134999999999998</v>
      </c>
      <c r="N79" s="29">
        <v>212.69699999999997</v>
      </c>
      <c r="O79" s="29">
        <v>40.319999999999993</v>
      </c>
      <c r="P79" s="29">
        <v>2.403</v>
      </c>
    </row>
    <row r="80" spans="1:16" ht="15" customHeight="1">
      <c r="B80" s="81" t="s">
        <v>212</v>
      </c>
      <c r="C80" s="33" t="s">
        <v>286</v>
      </c>
      <c r="D80" s="82">
        <v>200</v>
      </c>
      <c r="E80" s="29">
        <v>0.16</v>
      </c>
      <c r="F80" s="29">
        <v>0.16</v>
      </c>
      <c r="G80" s="29">
        <v>27.88</v>
      </c>
      <c r="H80" s="29">
        <v>113.6</v>
      </c>
      <c r="I80" s="29">
        <v>0</v>
      </c>
      <c r="J80" s="29">
        <v>0.02</v>
      </c>
      <c r="K80" s="29">
        <v>0.9</v>
      </c>
      <c r="L80" s="29">
        <v>0.08</v>
      </c>
      <c r="M80" s="29">
        <v>14.18</v>
      </c>
      <c r="N80" s="29">
        <v>5.14</v>
      </c>
      <c r="O80" s="29">
        <v>4.4000000000000004</v>
      </c>
      <c r="P80" s="29">
        <v>0.96</v>
      </c>
    </row>
    <row r="81" spans="1:16" ht="17.25" customHeight="1">
      <c r="B81" s="81" t="s">
        <v>154</v>
      </c>
      <c r="C81" s="33" t="s">
        <v>20</v>
      </c>
      <c r="D81" s="82">
        <v>40</v>
      </c>
      <c r="E81" s="29">
        <v>3.0666666666666664</v>
      </c>
      <c r="F81" s="29">
        <v>0.26666666666666672</v>
      </c>
      <c r="G81" s="29">
        <v>19.733333333333334</v>
      </c>
      <c r="H81" s="29">
        <v>93.6</v>
      </c>
      <c r="I81" s="29">
        <v>0</v>
      </c>
      <c r="J81" s="29">
        <v>0</v>
      </c>
      <c r="K81" s="29">
        <v>0</v>
      </c>
      <c r="L81" s="29">
        <v>0.4</v>
      </c>
      <c r="M81" s="29">
        <v>8</v>
      </c>
      <c r="N81" s="29">
        <v>26</v>
      </c>
      <c r="O81" s="29">
        <v>5.6000000000000014</v>
      </c>
      <c r="P81" s="29">
        <v>0.4</v>
      </c>
    </row>
    <row r="82" spans="1:16" ht="15" customHeight="1">
      <c r="A82" s="27">
        <v>3</v>
      </c>
      <c r="B82" s="81" t="s">
        <v>158</v>
      </c>
      <c r="C82" s="33" t="s">
        <v>21</v>
      </c>
      <c r="D82" s="82">
        <v>50</v>
      </c>
      <c r="E82" s="29">
        <v>3.25</v>
      </c>
      <c r="F82" s="29">
        <v>0.625</v>
      </c>
      <c r="G82" s="29">
        <v>19.75</v>
      </c>
      <c r="H82" s="29">
        <v>97.625</v>
      </c>
      <c r="I82" s="29">
        <v>0.125</v>
      </c>
      <c r="J82" s="29">
        <v>0</v>
      </c>
      <c r="K82" s="29">
        <v>0</v>
      </c>
      <c r="L82" s="29">
        <v>0.75</v>
      </c>
      <c r="M82" s="29">
        <v>14.499999999999998</v>
      </c>
      <c r="N82" s="29">
        <v>75</v>
      </c>
      <c r="O82" s="29">
        <v>23.5</v>
      </c>
      <c r="P82" s="29">
        <v>2</v>
      </c>
    </row>
    <row r="83" spans="1:16" s="74" customFormat="1" ht="15" customHeight="1">
      <c r="B83" s="79"/>
      <c r="C83" s="75" t="s">
        <v>18</v>
      </c>
      <c r="D83" s="76">
        <v>930</v>
      </c>
      <c r="E83" s="80">
        <v>23.257858974358975</v>
      </c>
      <c r="F83" s="80">
        <v>41.269743589743591</v>
      </c>
      <c r="G83" s="80">
        <v>111.46158333333335</v>
      </c>
      <c r="H83" s="80">
        <v>952.76446153846143</v>
      </c>
      <c r="I83" s="80">
        <v>0.33438461538461539</v>
      </c>
      <c r="J83" s="80">
        <v>28.166846153846151</v>
      </c>
      <c r="K83" s="80">
        <v>20.468153846153847</v>
      </c>
      <c r="L83" s="80">
        <v>5.413384615384615</v>
      </c>
      <c r="M83" s="80">
        <v>153.20730769230769</v>
      </c>
      <c r="N83" s="80">
        <v>452.06930769230769</v>
      </c>
      <c r="O83" s="80">
        <v>153.86615384615385</v>
      </c>
      <c r="P83" s="80">
        <v>8.7595384615384617</v>
      </c>
    </row>
    <row r="84" spans="1:16" ht="15" customHeight="1">
      <c r="A84" s="27">
        <v>3</v>
      </c>
      <c r="B84" s="91" t="s">
        <v>215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</row>
    <row r="85" spans="1:16" s="73" customFormat="1" ht="32.1" customHeight="1">
      <c r="B85" s="81" t="s">
        <v>300</v>
      </c>
      <c r="C85" s="33" t="s">
        <v>299</v>
      </c>
      <c r="D85" s="82">
        <v>100</v>
      </c>
      <c r="E85" s="29">
        <v>7.76</v>
      </c>
      <c r="F85" s="29">
        <v>4.72</v>
      </c>
      <c r="G85" s="29">
        <v>52.3</v>
      </c>
      <c r="H85" s="29">
        <v>282.72000000000003</v>
      </c>
      <c r="I85" s="29">
        <v>0.14000000000000001</v>
      </c>
      <c r="J85" s="29">
        <v>0</v>
      </c>
      <c r="K85" s="29">
        <v>0.03</v>
      </c>
      <c r="L85" s="29">
        <v>1.38</v>
      </c>
      <c r="M85" s="29">
        <v>22</v>
      </c>
      <c r="N85" s="29">
        <v>74</v>
      </c>
      <c r="O85" s="29">
        <v>29</v>
      </c>
      <c r="P85" s="29">
        <v>1.38</v>
      </c>
    </row>
    <row r="86" spans="1:16" s="73" customFormat="1" ht="32.1" customHeight="1">
      <c r="B86" s="81" t="s">
        <v>303</v>
      </c>
      <c r="C86" s="33" t="s">
        <v>304</v>
      </c>
      <c r="D86" s="82">
        <v>100</v>
      </c>
      <c r="E86" s="29">
        <v>1.2</v>
      </c>
      <c r="F86" s="29">
        <v>0.09</v>
      </c>
      <c r="G86" s="29">
        <v>11.6</v>
      </c>
      <c r="H86" s="29">
        <v>52.3</v>
      </c>
      <c r="I86" s="29">
        <v>0.05</v>
      </c>
      <c r="J86" s="29">
        <v>4.8</v>
      </c>
      <c r="K86" s="29">
        <v>0</v>
      </c>
      <c r="L86" s="29">
        <v>0.3</v>
      </c>
      <c r="M86" s="29">
        <v>26</v>
      </c>
      <c r="N86" s="29">
        <v>52.8</v>
      </c>
      <c r="O86" s="29">
        <v>36.4</v>
      </c>
      <c r="P86" s="29">
        <v>0.6</v>
      </c>
    </row>
    <row r="87" spans="1:16" s="73" customFormat="1" ht="21" customHeight="1">
      <c r="B87" s="81" t="s">
        <v>153</v>
      </c>
      <c r="C87" s="33" t="s">
        <v>48</v>
      </c>
      <c r="D87" s="82">
        <v>200</v>
      </c>
      <c r="E87" s="29">
        <v>0.28000000000000003</v>
      </c>
      <c r="F87" s="29">
        <v>0.1</v>
      </c>
      <c r="G87" s="29">
        <v>28.88</v>
      </c>
      <c r="H87" s="29">
        <v>117.54</v>
      </c>
      <c r="I87" s="29">
        <v>0</v>
      </c>
      <c r="J87" s="29">
        <v>19.3</v>
      </c>
      <c r="K87" s="29">
        <v>0</v>
      </c>
      <c r="L87" s="29">
        <v>0.16</v>
      </c>
      <c r="M87" s="29">
        <v>13.66</v>
      </c>
      <c r="N87" s="29">
        <v>7.38</v>
      </c>
      <c r="O87" s="29">
        <v>5.78</v>
      </c>
      <c r="P87" s="29">
        <v>0.46800000000000003</v>
      </c>
    </row>
    <row r="88" spans="1:16" ht="15" customHeight="1">
      <c r="B88" s="81"/>
      <c r="C88" s="33" t="s">
        <v>18</v>
      </c>
      <c r="D88" s="82">
        <v>400</v>
      </c>
      <c r="E88" s="81">
        <v>9.2399999999999984</v>
      </c>
      <c r="F88" s="81">
        <v>4.9099999999999993</v>
      </c>
      <c r="G88" s="81">
        <v>92.78</v>
      </c>
      <c r="H88" s="81">
        <v>452.56000000000006</v>
      </c>
      <c r="I88" s="81">
        <v>0.19</v>
      </c>
      <c r="J88" s="81">
        <v>24.1</v>
      </c>
      <c r="K88" s="81">
        <v>0.03</v>
      </c>
      <c r="L88" s="81">
        <v>1.8399999999999999</v>
      </c>
      <c r="M88" s="81">
        <v>61.66</v>
      </c>
      <c r="N88" s="81">
        <v>134.18</v>
      </c>
      <c r="O88" s="81">
        <v>71.180000000000007</v>
      </c>
      <c r="P88" s="81">
        <v>2.448</v>
      </c>
    </row>
    <row r="89" spans="1:16" s="74" customFormat="1" ht="15" customHeight="1">
      <c r="B89" s="81"/>
      <c r="C89" s="33" t="s">
        <v>26</v>
      </c>
      <c r="D89" s="82">
        <v>1895</v>
      </c>
      <c r="E89" s="81">
        <v>50.032858974358973</v>
      </c>
      <c r="F89" s="81">
        <v>63.414743589743587</v>
      </c>
      <c r="G89" s="81">
        <v>287.64658333333335</v>
      </c>
      <c r="H89" s="81">
        <v>1927.8544615384615</v>
      </c>
      <c r="I89" s="81">
        <v>0.75288461538461549</v>
      </c>
      <c r="J89" s="81">
        <v>57.559846153846152</v>
      </c>
      <c r="K89" s="81">
        <v>20.621153846153849</v>
      </c>
      <c r="L89" s="81">
        <v>8.5468846153846147</v>
      </c>
      <c r="M89" s="81">
        <v>533.41230769230765</v>
      </c>
      <c r="N89" s="81">
        <v>919.21930769230767</v>
      </c>
      <c r="O89" s="81">
        <v>279.35115384615386</v>
      </c>
      <c r="P89" s="81">
        <v>14.652538461538462</v>
      </c>
    </row>
    <row r="90" spans="1:16" s="32" customFormat="1" ht="20.100000000000001" customHeight="1">
      <c r="B90" s="36"/>
      <c r="C90" s="36"/>
      <c r="D90" s="68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s="32" customFormat="1" ht="20.100000000000001" customHeight="1">
      <c r="B91" s="78" t="s">
        <v>105</v>
      </c>
      <c r="C91" s="34"/>
      <c r="D91" s="68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s="32" customFormat="1" ht="20.100000000000001" customHeight="1">
      <c r="B92" s="78" t="s">
        <v>100</v>
      </c>
      <c r="C92" s="34"/>
      <c r="D92" s="68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s="32" customFormat="1" ht="20.100000000000001" customHeight="1">
      <c r="B93" s="78" t="s">
        <v>293</v>
      </c>
      <c r="C93" s="34"/>
      <c r="D93" s="68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s="32" customFormat="1" ht="39.75" customHeight="1">
      <c r="B94" s="86" t="s">
        <v>0</v>
      </c>
      <c r="C94" s="86" t="s">
        <v>1</v>
      </c>
      <c r="D94" s="87" t="s">
        <v>2</v>
      </c>
      <c r="E94" s="85" t="s">
        <v>3</v>
      </c>
      <c r="F94" s="85"/>
      <c r="G94" s="85"/>
      <c r="H94" s="85" t="s">
        <v>4</v>
      </c>
      <c r="I94" s="85" t="s">
        <v>5</v>
      </c>
      <c r="J94" s="85"/>
      <c r="K94" s="85"/>
      <c r="L94" s="85"/>
      <c r="M94" s="85" t="s">
        <v>6</v>
      </c>
      <c r="N94" s="85"/>
      <c r="O94" s="85"/>
      <c r="P94" s="85"/>
    </row>
    <row r="95" spans="1:16" s="32" customFormat="1" ht="39.75" customHeight="1">
      <c r="B95" s="86"/>
      <c r="C95" s="86"/>
      <c r="D95" s="87"/>
      <c r="E95" s="81" t="s">
        <v>7</v>
      </c>
      <c r="F95" s="81" t="s">
        <v>8</v>
      </c>
      <c r="G95" s="81" t="s">
        <v>9</v>
      </c>
      <c r="H95" s="85"/>
      <c r="I95" s="81" t="s">
        <v>102</v>
      </c>
      <c r="J95" s="81" t="s">
        <v>10</v>
      </c>
      <c r="K95" s="81" t="s">
        <v>11</v>
      </c>
      <c r="L95" s="81" t="s">
        <v>12</v>
      </c>
      <c r="M95" s="81" t="s">
        <v>13</v>
      </c>
      <c r="N95" s="81" t="s">
        <v>14</v>
      </c>
      <c r="O95" s="81" t="s">
        <v>15</v>
      </c>
      <c r="P95" s="81" t="s">
        <v>16</v>
      </c>
    </row>
    <row r="96" spans="1:16" ht="15" customHeight="1">
      <c r="A96" s="27">
        <v>4</v>
      </c>
      <c r="B96" s="85" t="s">
        <v>17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</row>
    <row r="97" spans="1:16" ht="34.5" customHeight="1">
      <c r="A97" s="27">
        <v>4</v>
      </c>
      <c r="B97" s="81" t="s">
        <v>273</v>
      </c>
      <c r="C97" s="33" t="s">
        <v>274</v>
      </c>
      <c r="D97" s="82">
        <v>100</v>
      </c>
      <c r="E97" s="29">
        <v>18.100000000000001</v>
      </c>
      <c r="F97" s="29">
        <v>12.5</v>
      </c>
      <c r="G97" s="29">
        <v>5.3</v>
      </c>
      <c r="H97" s="29">
        <v>205</v>
      </c>
      <c r="I97" s="29">
        <v>0.1</v>
      </c>
      <c r="J97" s="29">
        <v>0.2</v>
      </c>
      <c r="K97" s="29">
        <v>0</v>
      </c>
      <c r="L97" s="29">
        <v>0.7</v>
      </c>
      <c r="M97" s="29">
        <v>74.400000000000006</v>
      </c>
      <c r="N97" s="29">
        <v>22.9</v>
      </c>
      <c r="O97" s="29">
        <v>97</v>
      </c>
      <c r="P97" s="29">
        <v>0.4</v>
      </c>
    </row>
    <row r="98" spans="1:16" ht="15" customHeight="1">
      <c r="B98" s="81" t="s">
        <v>139</v>
      </c>
      <c r="C98" s="33" t="s">
        <v>268</v>
      </c>
      <c r="D98" s="82">
        <v>180</v>
      </c>
      <c r="E98" s="29">
        <v>10.295999999999999</v>
      </c>
      <c r="F98" s="29">
        <v>6.9479999999999995</v>
      </c>
      <c r="G98" s="29">
        <v>46.223999999999997</v>
      </c>
      <c r="H98" s="29">
        <v>288.61200000000002</v>
      </c>
      <c r="I98" s="29">
        <v>0.28800000000000003</v>
      </c>
      <c r="J98" s="29">
        <v>0</v>
      </c>
      <c r="K98" s="29">
        <v>1.8000000000000002E-2</v>
      </c>
      <c r="L98" s="29">
        <v>0.72</v>
      </c>
      <c r="M98" s="29">
        <v>18.468</v>
      </c>
      <c r="N98" s="29">
        <v>243.99000000000004</v>
      </c>
      <c r="O98" s="29">
        <v>162.57599999999999</v>
      </c>
      <c r="P98" s="29">
        <v>5.58</v>
      </c>
    </row>
    <row r="99" spans="1:16" ht="15" customHeight="1">
      <c r="A99" s="27">
        <v>4</v>
      </c>
      <c r="B99" s="81" t="s">
        <v>275</v>
      </c>
      <c r="C99" s="33" t="s">
        <v>276</v>
      </c>
      <c r="D99" s="82">
        <v>30</v>
      </c>
      <c r="E99" s="29">
        <v>0.33</v>
      </c>
      <c r="F99" s="29">
        <v>0.06</v>
      </c>
      <c r="G99" s="29">
        <v>1.1399999999999999</v>
      </c>
      <c r="H99" s="29">
        <v>6.42</v>
      </c>
      <c r="I99" s="29">
        <v>1.7999999999999999E-2</v>
      </c>
      <c r="J99" s="29">
        <v>7.5</v>
      </c>
      <c r="K99" s="29">
        <v>0</v>
      </c>
      <c r="L99" s="29">
        <v>0.21</v>
      </c>
      <c r="M99" s="29">
        <v>4.2</v>
      </c>
      <c r="N99" s="29">
        <v>7.8</v>
      </c>
      <c r="O99" s="29">
        <v>6</v>
      </c>
      <c r="P99" s="29">
        <v>0.27</v>
      </c>
    </row>
    <row r="100" spans="1:16" ht="15" customHeight="1">
      <c r="B100" s="81" t="s">
        <v>154</v>
      </c>
      <c r="C100" s="33" t="s">
        <v>20</v>
      </c>
      <c r="D100" s="82">
        <v>40</v>
      </c>
      <c r="E100" s="29">
        <v>3.0666666666666664</v>
      </c>
      <c r="F100" s="29">
        <v>0.26666666666666672</v>
      </c>
      <c r="G100" s="29">
        <v>19.733333333333334</v>
      </c>
      <c r="H100" s="29">
        <v>93.6</v>
      </c>
      <c r="I100" s="29">
        <v>0</v>
      </c>
      <c r="J100" s="29">
        <v>0</v>
      </c>
      <c r="K100" s="29">
        <v>0</v>
      </c>
      <c r="L100" s="29">
        <v>0.4</v>
      </c>
      <c r="M100" s="29">
        <v>8</v>
      </c>
      <c r="N100" s="29">
        <v>26</v>
      </c>
      <c r="O100" s="29">
        <v>5.6000000000000014</v>
      </c>
      <c r="P100" s="29">
        <v>0.4</v>
      </c>
    </row>
    <row r="101" spans="1:16" ht="16.149999999999999" customHeight="1">
      <c r="B101" s="81" t="s">
        <v>189</v>
      </c>
      <c r="C101" s="33" t="s">
        <v>25</v>
      </c>
      <c r="D101" s="82">
        <v>200</v>
      </c>
      <c r="E101" s="29">
        <v>0.08</v>
      </c>
      <c r="F101" s="29">
        <v>0.02</v>
      </c>
      <c r="G101" s="29">
        <v>15</v>
      </c>
      <c r="H101" s="29">
        <v>60.46</v>
      </c>
      <c r="I101" s="29">
        <v>0</v>
      </c>
      <c r="J101" s="29">
        <v>0</v>
      </c>
      <c r="K101" s="29">
        <v>0.04</v>
      </c>
      <c r="L101" s="29">
        <v>0</v>
      </c>
      <c r="M101" s="29">
        <v>11.1</v>
      </c>
      <c r="N101" s="29">
        <v>1.4</v>
      </c>
      <c r="O101" s="29">
        <v>2.8</v>
      </c>
      <c r="P101" s="29">
        <v>0.28000000000000003</v>
      </c>
    </row>
    <row r="102" spans="1:16" s="74" customFormat="1" ht="15" customHeight="1">
      <c r="A102" s="74">
        <v>4</v>
      </c>
      <c r="B102" s="81"/>
      <c r="C102" s="33" t="s">
        <v>18</v>
      </c>
      <c r="D102" s="82">
        <v>550</v>
      </c>
      <c r="E102" s="81">
        <v>31.872666666666664</v>
      </c>
      <c r="F102" s="81">
        <v>19.794666666666664</v>
      </c>
      <c r="G102" s="81">
        <v>87.397333333333336</v>
      </c>
      <c r="H102" s="81">
        <v>654.0920000000001</v>
      </c>
      <c r="I102" s="81">
        <v>0.40600000000000003</v>
      </c>
      <c r="J102" s="81">
        <v>7.7</v>
      </c>
      <c r="K102" s="81">
        <v>5.8000000000000003E-2</v>
      </c>
      <c r="L102" s="81">
        <v>2.0299999999999998</v>
      </c>
      <c r="M102" s="81">
        <v>116.16800000000001</v>
      </c>
      <c r="N102" s="81">
        <v>302.09000000000003</v>
      </c>
      <c r="O102" s="81">
        <v>273.97600000000006</v>
      </c>
      <c r="P102" s="81">
        <v>6.9300000000000006</v>
      </c>
    </row>
    <row r="103" spans="1:16" ht="15" customHeight="1">
      <c r="A103" s="27">
        <v>4</v>
      </c>
      <c r="B103" s="85" t="s">
        <v>19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</row>
    <row r="104" spans="1:16" ht="15" customHeight="1">
      <c r="B104" s="81" t="s">
        <v>162</v>
      </c>
      <c r="C104" s="33" t="s">
        <v>252</v>
      </c>
      <c r="D104" s="82">
        <v>100</v>
      </c>
      <c r="E104" s="29">
        <v>0.8</v>
      </c>
      <c r="F104" s="29">
        <v>0.1</v>
      </c>
      <c r="G104" s="29">
        <v>2.5</v>
      </c>
      <c r="H104" s="29">
        <v>14.100000000000001</v>
      </c>
      <c r="I104" s="29">
        <v>0</v>
      </c>
      <c r="J104" s="29">
        <v>10</v>
      </c>
      <c r="K104" s="29">
        <v>0</v>
      </c>
      <c r="L104" s="29">
        <v>0</v>
      </c>
      <c r="M104" s="29">
        <v>23.3</v>
      </c>
      <c r="N104" s="29">
        <v>41.6</v>
      </c>
      <c r="O104" s="29">
        <v>14</v>
      </c>
      <c r="P104" s="29">
        <v>0.6</v>
      </c>
    </row>
    <row r="105" spans="1:16" ht="16.899999999999999" customHeight="1">
      <c r="B105" s="81" t="s">
        <v>301</v>
      </c>
      <c r="C105" s="33" t="s">
        <v>302</v>
      </c>
      <c r="D105" s="82">
        <v>100</v>
      </c>
      <c r="E105" s="29">
        <v>2</v>
      </c>
      <c r="F105" s="29">
        <v>7</v>
      </c>
      <c r="G105" s="29">
        <v>8</v>
      </c>
      <c r="H105" s="29">
        <v>92</v>
      </c>
      <c r="I105" s="29">
        <v>0</v>
      </c>
      <c r="J105" s="29">
        <v>14</v>
      </c>
      <c r="K105" s="29">
        <v>0</v>
      </c>
      <c r="L105" s="29">
        <v>3</v>
      </c>
      <c r="M105" s="29">
        <v>34</v>
      </c>
      <c r="N105" s="29">
        <v>41</v>
      </c>
      <c r="O105" s="29">
        <v>22</v>
      </c>
      <c r="P105" s="29">
        <v>1</v>
      </c>
    </row>
    <row r="106" spans="1:16" ht="16.899999999999999" customHeight="1">
      <c r="B106" s="81"/>
      <c r="C106" s="33" t="s">
        <v>46</v>
      </c>
      <c r="D106" s="82">
        <v>100</v>
      </c>
      <c r="E106" s="29">
        <v>1.4</v>
      </c>
      <c r="F106" s="29">
        <v>3.55</v>
      </c>
      <c r="G106" s="29">
        <v>5.25</v>
      </c>
      <c r="H106" s="29">
        <v>53.05</v>
      </c>
      <c r="I106" s="29">
        <v>0</v>
      </c>
      <c r="J106" s="29">
        <v>12</v>
      </c>
      <c r="K106" s="29">
        <v>0</v>
      </c>
      <c r="L106" s="29">
        <v>1.5</v>
      </c>
      <c r="M106" s="29">
        <v>28.65</v>
      </c>
      <c r="N106" s="29">
        <v>41.3</v>
      </c>
      <c r="O106" s="29">
        <v>18</v>
      </c>
      <c r="P106" s="29">
        <v>0.8</v>
      </c>
    </row>
    <row r="107" spans="1:16" ht="19.899999999999999" customHeight="1">
      <c r="A107" s="27">
        <v>4</v>
      </c>
      <c r="B107" s="81" t="s">
        <v>190</v>
      </c>
      <c r="C107" s="33" t="s">
        <v>191</v>
      </c>
      <c r="D107" s="82" t="s">
        <v>258</v>
      </c>
      <c r="E107" s="29">
        <v>5.25</v>
      </c>
      <c r="F107" s="29">
        <v>5.25</v>
      </c>
      <c r="G107" s="29">
        <v>17.5</v>
      </c>
      <c r="H107" s="29">
        <v>138.25000000000003</v>
      </c>
      <c r="I107" s="29">
        <v>0</v>
      </c>
      <c r="J107" s="29">
        <v>0</v>
      </c>
      <c r="K107" s="29">
        <v>8.25</v>
      </c>
      <c r="L107" s="29">
        <v>1.25</v>
      </c>
      <c r="M107" s="29">
        <v>29.25</v>
      </c>
      <c r="N107" s="29">
        <v>35.5</v>
      </c>
      <c r="O107" s="29">
        <v>67.5</v>
      </c>
      <c r="P107" s="29">
        <v>1.25</v>
      </c>
    </row>
    <row r="108" spans="1:16" ht="15" customHeight="1">
      <c r="A108" s="27">
        <v>4</v>
      </c>
      <c r="B108" s="81" t="s">
        <v>277</v>
      </c>
      <c r="C108" s="33" t="s">
        <v>278</v>
      </c>
      <c r="D108" s="82">
        <v>100</v>
      </c>
      <c r="E108" s="29">
        <v>19.3</v>
      </c>
      <c r="F108" s="29">
        <v>20.2</v>
      </c>
      <c r="G108" s="29">
        <v>4.8</v>
      </c>
      <c r="H108" s="29">
        <v>287</v>
      </c>
      <c r="I108" s="29">
        <v>0.1</v>
      </c>
      <c r="J108" s="29">
        <v>0.1</v>
      </c>
      <c r="K108" s="29">
        <v>0.4</v>
      </c>
      <c r="L108" s="29">
        <v>2.1</v>
      </c>
      <c r="M108" s="29">
        <v>24.4</v>
      </c>
      <c r="N108" s="29">
        <v>18.899999999999999</v>
      </c>
      <c r="O108" s="29">
        <v>163.4</v>
      </c>
      <c r="P108" s="29">
        <v>2</v>
      </c>
    </row>
    <row r="109" spans="1:16" ht="15" customHeight="1">
      <c r="B109" s="81" t="s">
        <v>167</v>
      </c>
      <c r="C109" s="33" t="s">
        <v>279</v>
      </c>
      <c r="D109" s="82">
        <v>180</v>
      </c>
      <c r="E109" s="29">
        <v>6.6239999999999997</v>
      </c>
      <c r="F109" s="29">
        <v>5.4179999999999993</v>
      </c>
      <c r="G109" s="29">
        <v>31.733999999999995</v>
      </c>
      <c r="H109" s="29">
        <v>202.17599999999999</v>
      </c>
      <c r="I109" s="29">
        <v>7.2000000000000008E-2</v>
      </c>
      <c r="J109" s="29">
        <v>0</v>
      </c>
      <c r="K109" s="29">
        <v>0.18</v>
      </c>
      <c r="L109" s="29">
        <v>1.17</v>
      </c>
      <c r="M109" s="29">
        <v>5.8320000000000007</v>
      </c>
      <c r="N109" s="29">
        <v>44.604000000000006</v>
      </c>
      <c r="O109" s="29">
        <v>25.344000000000001</v>
      </c>
      <c r="P109" s="29">
        <v>1.3319999999999999</v>
      </c>
    </row>
    <row r="110" spans="1:16" ht="15" customHeight="1">
      <c r="A110" s="27">
        <v>4</v>
      </c>
      <c r="B110" s="48" t="s">
        <v>150</v>
      </c>
      <c r="C110" s="33" t="s">
        <v>49</v>
      </c>
      <c r="D110" s="82">
        <v>200</v>
      </c>
      <c r="E110" s="29">
        <v>0.66</v>
      </c>
      <c r="F110" s="29">
        <v>0.1</v>
      </c>
      <c r="G110" s="29">
        <v>28.02</v>
      </c>
      <c r="H110" s="29">
        <v>115.62</v>
      </c>
      <c r="I110" s="29">
        <v>0.02</v>
      </c>
      <c r="J110" s="29">
        <v>0.68</v>
      </c>
      <c r="K110" s="29">
        <v>0</v>
      </c>
      <c r="L110" s="29">
        <v>0.5</v>
      </c>
      <c r="M110" s="29">
        <v>32.36</v>
      </c>
      <c r="N110" s="29">
        <v>23.44</v>
      </c>
      <c r="O110" s="29">
        <v>17.46</v>
      </c>
      <c r="P110" s="29">
        <v>0.68799999999999994</v>
      </c>
    </row>
    <row r="111" spans="1:16" ht="32.1" customHeight="1">
      <c r="B111" s="48" t="s">
        <v>154</v>
      </c>
      <c r="C111" s="33" t="s">
        <v>20</v>
      </c>
      <c r="D111" s="82">
        <v>40</v>
      </c>
      <c r="E111" s="29">
        <v>3.0666666666666664</v>
      </c>
      <c r="F111" s="29">
        <v>0.26666666666666672</v>
      </c>
      <c r="G111" s="29">
        <v>19.733333333333334</v>
      </c>
      <c r="H111" s="29">
        <v>93.6</v>
      </c>
      <c r="I111" s="29">
        <v>0</v>
      </c>
      <c r="J111" s="29">
        <v>0</v>
      </c>
      <c r="K111" s="29">
        <v>0</v>
      </c>
      <c r="L111" s="29">
        <v>0.4</v>
      </c>
      <c r="M111" s="29">
        <v>8</v>
      </c>
      <c r="N111" s="29">
        <v>26</v>
      </c>
      <c r="O111" s="29">
        <v>5.6000000000000014</v>
      </c>
      <c r="P111" s="29">
        <v>0.4</v>
      </c>
    </row>
    <row r="112" spans="1:16" ht="19.899999999999999" customHeight="1">
      <c r="B112" s="48" t="s">
        <v>158</v>
      </c>
      <c r="C112" s="33" t="s">
        <v>21</v>
      </c>
      <c r="D112" s="82">
        <v>50</v>
      </c>
      <c r="E112" s="29">
        <v>3.25</v>
      </c>
      <c r="F112" s="29">
        <v>0.625</v>
      </c>
      <c r="G112" s="29">
        <v>19.75</v>
      </c>
      <c r="H112" s="29">
        <v>97.625</v>
      </c>
      <c r="I112" s="29">
        <v>0.125</v>
      </c>
      <c r="J112" s="29">
        <v>0</v>
      </c>
      <c r="K112" s="29">
        <v>0</v>
      </c>
      <c r="L112" s="29">
        <v>0.75</v>
      </c>
      <c r="M112" s="29">
        <v>14.499999999999998</v>
      </c>
      <c r="N112" s="29">
        <v>75</v>
      </c>
      <c r="O112" s="29">
        <v>23.5</v>
      </c>
      <c r="P112" s="29">
        <v>2</v>
      </c>
    </row>
    <row r="113" spans="1:16" s="74" customFormat="1" ht="15" customHeight="1">
      <c r="A113" s="74">
        <v>4</v>
      </c>
      <c r="B113" s="48"/>
      <c r="C113" s="33" t="s">
        <v>18</v>
      </c>
      <c r="D113" s="82">
        <v>930</v>
      </c>
      <c r="E113" s="81">
        <v>42.350666666666669</v>
      </c>
      <c r="F113" s="81">
        <v>42.509666666666661</v>
      </c>
      <c r="G113" s="81">
        <v>137.28733333333332</v>
      </c>
      <c r="H113" s="81">
        <v>1093.421</v>
      </c>
      <c r="I113" s="81">
        <v>0.317</v>
      </c>
      <c r="J113" s="81">
        <v>36.78</v>
      </c>
      <c r="K113" s="81">
        <v>8.83</v>
      </c>
      <c r="L113" s="81">
        <v>10.67</v>
      </c>
      <c r="M113" s="81">
        <v>200.29199999999997</v>
      </c>
      <c r="N113" s="81">
        <v>347.34399999999999</v>
      </c>
      <c r="O113" s="81">
        <v>356.80399999999997</v>
      </c>
      <c r="P113" s="81">
        <v>10.07</v>
      </c>
    </row>
    <row r="114" spans="1:16" ht="21" customHeight="1">
      <c r="B114" s="88" t="s">
        <v>215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90"/>
    </row>
    <row r="115" spans="1:16" ht="15" customHeight="1">
      <c r="B115" s="48" t="s">
        <v>225</v>
      </c>
      <c r="C115" s="33" t="s">
        <v>223</v>
      </c>
      <c r="D115" s="82">
        <v>200</v>
      </c>
      <c r="E115" s="29">
        <v>16.899999999999999</v>
      </c>
      <c r="F115" s="29">
        <v>25.9</v>
      </c>
      <c r="G115" s="29">
        <v>4.2</v>
      </c>
      <c r="H115" s="29">
        <v>316.2</v>
      </c>
      <c r="I115" s="29">
        <v>262.39999999999998</v>
      </c>
      <c r="J115" s="29">
        <v>0.08</v>
      </c>
      <c r="K115" s="29">
        <v>0.4</v>
      </c>
      <c r="L115" s="29">
        <v>1</v>
      </c>
      <c r="M115" s="29">
        <v>144</v>
      </c>
      <c r="N115" s="29">
        <v>22</v>
      </c>
      <c r="O115" s="29">
        <v>269</v>
      </c>
      <c r="P115" s="29">
        <v>2.8</v>
      </c>
    </row>
    <row r="116" spans="1:16" ht="15" customHeight="1">
      <c r="B116" s="48" t="s">
        <v>154</v>
      </c>
      <c r="C116" s="33" t="s">
        <v>20</v>
      </c>
      <c r="D116" s="82">
        <v>40</v>
      </c>
      <c r="E116" s="29">
        <v>3.0666666666666664</v>
      </c>
      <c r="F116" s="29">
        <v>0.26666666666666672</v>
      </c>
      <c r="G116" s="29">
        <v>19.733333333333334</v>
      </c>
      <c r="H116" s="29">
        <v>93.6</v>
      </c>
      <c r="I116" s="29">
        <v>0</v>
      </c>
      <c r="J116" s="29">
        <v>0</v>
      </c>
      <c r="K116" s="29">
        <v>0</v>
      </c>
      <c r="L116" s="29">
        <v>0.4</v>
      </c>
      <c r="M116" s="29">
        <v>8</v>
      </c>
      <c r="N116" s="29">
        <v>26</v>
      </c>
      <c r="O116" s="29">
        <v>5.6000000000000014</v>
      </c>
      <c r="P116" s="29">
        <v>0.4</v>
      </c>
    </row>
    <row r="117" spans="1:16" ht="15" customHeight="1">
      <c r="B117" s="48" t="s">
        <v>153</v>
      </c>
      <c r="C117" s="33" t="s">
        <v>48</v>
      </c>
      <c r="D117" s="82">
        <v>200</v>
      </c>
      <c r="E117" s="29">
        <v>0.28000000000000003</v>
      </c>
      <c r="F117" s="29">
        <v>0.1</v>
      </c>
      <c r="G117" s="29">
        <v>28.88</v>
      </c>
      <c r="H117" s="29">
        <v>117.54</v>
      </c>
      <c r="I117" s="29">
        <v>0</v>
      </c>
      <c r="J117" s="29">
        <v>19.3</v>
      </c>
      <c r="K117" s="29">
        <v>0</v>
      </c>
      <c r="L117" s="29">
        <v>0.16</v>
      </c>
      <c r="M117" s="29">
        <v>13.66</v>
      </c>
      <c r="N117" s="29">
        <v>7.38</v>
      </c>
      <c r="O117" s="29">
        <v>5.78</v>
      </c>
      <c r="P117" s="29">
        <v>0.46800000000000003</v>
      </c>
    </row>
    <row r="118" spans="1:16" ht="15" customHeight="1">
      <c r="B118" s="48"/>
      <c r="C118" s="33" t="s">
        <v>18</v>
      </c>
      <c r="D118" s="82">
        <v>440</v>
      </c>
      <c r="E118" s="81">
        <v>20.246666666666666</v>
      </c>
      <c r="F118" s="81">
        <v>26.266666666666666</v>
      </c>
      <c r="G118" s="81">
        <v>52.813333333333333</v>
      </c>
      <c r="H118" s="81">
        <v>527.33999999999992</v>
      </c>
      <c r="I118" s="81">
        <v>262.39999999999998</v>
      </c>
      <c r="J118" s="81">
        <v>19.38</v>
      </c>
      <c r="K118" s="81">
        <v>0.4</v>
      </c>
      <c r="L118" s="81">
        <v>1.5599999999999998</v>
      </c>
      <c r="M118" s="81">
        <v>165.66</v>
      </c>
      <c r="N118" s="81">
        <v>55.38</v>
      </c>
      <c r="O118" s="81">
        <v>280.38</v>
      </c>
      <c r="P118" s="81">
        <v>3.6679999999999997</v>
      </c>
    </row>
    <row r="119" spans="1:16" s="74" customFormat="1" ht="15" customHeight="1">
      <c r="A119" s="74">
        <v>4</v>
      </c>
      <c r="B119" s="81"/>
      <c r="C119" s="81" t="s">
        <v>27</v>
      </c>
      <c r="D119" s="82">
        <v>1920</v>
      </c>
      <c r="E119" s="81">
        <v>94.47</v>
      </c>
      <c r="F119" s="81">
        <v>88.570999999999998</v>
      </c>
      <c r="G119" s="81">
        <v>277.49799999999999</v>
      </c>
      <c r="H119" s="81">
        <v>2274.8530000000001</v>
      </c>
      <c r="I119" s="81">
        <v>263.12299999999999</v>
      </c>
      <c r="J119" s="81">
        <v>63.86</v>
      </c>
      <c r="K119" s="81">
        <v>9.2880000000000003</v>
      </c>
      <c r="L119" s="81">
        <v>14.26</v>
      </c>
      <c r="M119" s="81">
        <v>482.12</v>
      </c>
      <c r="N119" s="81">
        <v>704.81399999999996</v>
      </c>
      <c r="O119" s="81">
        <v>911.16</v>
      </c>
      <c r="P119" s="81">
        <v>20.667999999999999</v>
      </c>
    </row>
    <row r="120" spans="1:16" s="32" customFormat="1" ht="20.100000000000001" customHeight="1">
      <c r="B120" s="36"/>
      <c r="C120" s="36"/>
      <c r="D120" s="68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</row>
    <row r="121" spans="1:16" s="32" customFormat="1" ht="20.100000000000001" customHeight="1">
      <c r="B121" s="78" t="s">
        <v>106</v>
      </c>
      <c r="C121" s="34"/>
      <c r="D121" s="68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s="32" customFormat="1" ht="20.100000000000001" customHeight="1">
      <c r="B122" s="78" t="s">
        <v>100</v>
      </c>
      <c r="C122" s="34"/>
      <c r="D122" s="68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 s="32" customFormat="1" ht="20.100000000000001" customHeight="1">
      <c r="B123" s="78" t="s">
        <v>293</v>
      </c>
      <c r="C123" s="34"/>
      <c r="D123" s="68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s="32" customFormat="1" ht="30" customHeight="1">
      <c r="B124" s="86" t="s">
        <v>0</v>
      </c>
      <c r="C124" s="86" t="s">
        <v>1</v>
      </c>
      <c r="D124" s="87" t="s">
        <v>2</v>
      </c>
      <c r="E124" s="85" t="s">
        <v>3</v>
      </c>
      <c r="F124" s="85"/>
      <c r="G124" s="85"/>
      <c r="H124" s="85" t="s">
        <v>4</v>
      </c>
      <c r="I124" s="85" t="s">
        <v>5</v>
      </c>
      <c r="J124" s="85"/>
      <c r="K124" s="85"/>
      <c r="L124" s="85"/>
      <c r="M124" s="85" t="s">
        <v>6</v>
      </c>
      <c r="N124" s="85"/>
      <c r="O124" s="85"/>
      <c r="P124" s="85"/>
    </row>
    <row r="125" spans="1:16" s="32" customFormat="1" ht="39.75" customHeight="1">
      <c r="B125" s="86"/>
      <c r="C125" s="86"/>
      <c r="D125" s="87"/>
      <c r="E125" s="81" t="s">
        <v>7</v>
      </c>
      <c r="F125" s="81" t="s">
        <v>8</v>
      </c>
      <c r="G125" s="81" t="s">
        <v>9</v>
      </c>
      <c r="H125" s="85"/>
      <c r="I125" s="81" t="s">
        <v>102</v>
      </c>
      <c r="J125" s="81" t="s">
        <v>10</v>
      </c>
      <c r="K125" s="81" t="s">
        <v>11</v>
      </c>
      <c r="L125" s="81" t="s">
        <v>12</v>
      </c>
      <c r="M125" s="81" t="s">
        <v>13</v>
      </c>
      <c r="N125" s="81" t="s">
        <v>14</v>
      </c>
      <c r="O125" s="81" t="s">
        <v>15</v>
      </c>
      <c r="P125" s="81" t="s">
        <v>16</v>
      </c>
    </row>
    <row r="126" spans="1:16" ht="20.100000000000001" customHeight="1">
      <c r="A126" s="27">
        <v>5</v>
      </c>
      <c r="B126" s="85" t="s">
        <v>17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</row>
    <row r="127" spans="1:16" ht="32.1" customHeight="1">
      <c r="A127" s="27">
        <v>5</v>
      </c>
      <c r="B127" s="81" t="s">
        <v>280</v>
      </c>
      <c r="C127" s="33" t="s">
        <v>281</v>
      </c>
      <c r="D127" s="82" t="s">
        <v>199</v>
      </c>
      <c r="E127" s="29">
        <v>31.447500000000005</v>
      </c>
      <c r="F127" s="29">
        <v>17.128125000000001</v>
      </c>
      <c r="G127" s="29">
        <v>30.791250000000002</v>
      </c>
      <c r="H127" s="29">
        <v>403.79062499999998</v>
      </c>
      <c r="I127" s="29">
        <v>0.10237500000000002</v>
      </c>
      <c r="J127" s="29">
        <v>0.84000000000000019</v>
      </c>
      <c r="K127" s="29">
        <v>13.223437499999998</v>
      </c>
      <c r="L127" s="29">
        <v>1.2075000000000002</v>
      </c>
      <c r="M127" s="29">
        <v>264.84937500000001</v>
      </c>
      <c r="N127" s="29">
        <v>389.55000000000007</v>
      </c>
      <c r="O127" s="29">
        <v>41.146875000000001</v>
      </c>
      <c r="P127" s="29">
        <v>1.2074999999999998</v>
      </c>
    </row>
    <row r="128" spans="1:16" ht="15" customHeight="1">
      <c r="B128" s="81" t="s">
        <v>156</v>
      </c>
      <c r="C128" s="33" t="s">
        <v>23</v>
      </c>
      <c r="D128" s="82">
        <v>40</v>
      </c>
      <c r="E128" s="29">
        <v>1.6</v>
      </c>
      <c r="F128" s="29">
        <v>0.1</v>
      </c>
      <c r="G128" s="29">
        <v>21.2</v>
      </c>
      <c r="H128" s="29">
        <v>92.1</v>
      </c>
      <c r="I128" s="29">
        <v>0.08</v>
      </c>
      <c r="J128" s="29">
        <v>1.6</v>
      </c>
      <c r="K128" s="29">
        <v>0</v>
      </c>
      <c r="L128" s="29">
        <v>0</v>
      </c>
      <c r="M128" s="29">
        <v>15.2</v>
      </c>
      <c r="N128" s="29">
        <v>52</v>
      </c>
      <c r="O128" s="29">
        <v>10.4</v>
      </c>
      <c r="P128" s="29">
        <v>1</v>
      </c>
    </row>
    <row r="129" spans="1:16" ht="15" customHeight="1">
      <c r="B129" s="81" t="s">
        <v>184</v>
      </c>
      <c r="C129" s="33" t="s">
        <v>185</v>
      </c>
      <c r="D129" s="82">
        <v>10</v>
      </c>
      <c r="E129" s="29">
        <v>0.08</v>
      </c>
      <c r="F129" s="29">
        <v>7.25</v>
      </c>
      <c r="G129" s="29">
        <v>0.13</v>
      </c>
      <c r="H129" s="29">
        <v>66.09</v>
      </c>
      <c r="I129" s="29">
        <v>1E-3</v>
      </c>
      <c r="J129" s="29">
        <v>0</v>
      </c>
      <c r="K129" s="29">
        <v>0.04</v>
      </c>
      <c r="L129" s="29">
        <v>0.1</v>
      </c>
      <c r="M129" s="29">
        <v>2.4</v>
      </c>
      <c r="N129" s="29">
        <v>3</v>
      </c>
      <c r="O129" s="29">
        <v>0</v>
      </c>
      <c r="P129" s="29">
        <v>0.02</v>
      </c>
    </row>
    <row r="130" spans="1:16" ht="15" customHeight="1">
      <c r="A130" s="27">
        <v>5</v>
      </c>
      <c r="B130" s="81" t="s">
        <v>155</v>
      </c>
      <c r="C130" s="33" t="s">
        <v>282</v>
      </c>
      <c r="D130" s="82">
        <v>200</v>
      </c>
      <c r="E130" s="29">
        <v>0.14000000000000001</v>
      </c>
      <c r="F130" s="29">
        <v>0.02</v>
      </c>
      <c r="G130" s="29">
        <v>15.2</v>
      </c>
      <c r="H130" s="29">
        <v>61.54</v>
      </c>
      <c r="I130" s="29">
        <v>0</v>
      </c>
      <c r="J130" s="29">
        <v>2.84</v>
      </c>
      <c r="K130" s="29">
        <v>0</v>
      </c>
      <c r="L130" s="29">
        <v>0.02</v>
      </c>
      <c r="M130" s="29">
        <v>14.2</v>
      </c>
      <c r="N130" s="29">
        <v>4.4000000000000004</v>
      </c>
      <c r="O130" s="29">
        <v>2.4</v>
      </c>
      <c r="P130" s="29">
        <v>0.36</v>
      </c>
    </row>
    <row r="131" spans="1:16" s="73" customFormat="1" ht="15" customHeight="1">
      <c r="B131" s="81"/>
      <c r="C131" s="33" t="s">
        <v>146</v>
      </c>
      <c r="D131" s="82">
        <v>150</v>
      </c>
      <c r="E131" s="29">
        <v>1.395</v>
      </c>
      <c r="F131" s="29">
        <v>0.19500000000000001</v>
      </c>
      <c r="G131" s="29">
        <v>14.295</v>
      </c>
      <c r="H131" s="29">
        <v>64.600000004999998</v>
      </c>
      <c r="I131" s="29">
        <v>0.06</v>
      </c>
      <c r="J131" s="29">
        <v>15</v>
      </c>
      <c r="K131" s="29">
        <v>0</v>
      </c>
      <c r="L131" s="29">
        <v>1.6999999994999999</v>
      </c>
      <c r="M131" s="29">
        <v>30</v>
      </c>
      <c r="N131" s="29">
        <v>51</v>
      </c>
      <c r="O131" s="29">
        <v>24</v>
      </c>
      <c r="P131" s="29">
        <v>0.9</v>
      </c>
    </row>
    <row r="132" spans="1:16" s="74" customFormat="1" ht="15" customHeight="1">
      <c r="A132" s="74">
        <v>5</v>
      </c>
      <c r="B132" s="81"/>
      <c r="C132" s="33" t="s">
        <v>18</v>
      </c>
      <c r="D132" s="82">
        <v>610</v>
      </c>
      <c r="E132" s="81">
        <v>34.662500000000009</v>
      </c>
      <c r="F132" s="81">
        <v>24.693125000000002</v>
      </c>
      <c r="G132" s="81">
        <v>81.616250000000008</v>
      </c>
      <c r="H132" s="81">
        <v>688.12062500499997</v>
      </c>
      <c r="I132" s="81">
        <v>0.24337500000000001</v>
      </c>
      <c r="J132" s="81">
        <v>20.28</v>
      </c>
      <c r="K132" s="81">
        <v>13.263437499999997</v>
      </c>
      <c r="L132" s="81">
        <v>3.0274999995000003</v>
      </c>
      <c r="M132" s="81">
        <v>326.64937499999996</v>
      </c>
      <c r="N132" s="81">
        <v>499.95000000000005</v>
      </c>
      <c r="O132" s="81">
        <v>77.946875000000006</v>
      </c>
      <c r="P132" s="81">
        <v>3.4874999999999994</v>
      </c>
    </row>
    <row r="133" spans="1:16" ht="15" customHeight="1">
      <c r="A133" s="27">
        <v>5</v>
      </c>
      <c r="B133" s="85" t="s">
        <v>19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</row>
    <row r="134" spans="1:16" ht="15" customHeight="1">
      <c r="B134" s="48" t="s">
        <v>237</v>
      </c>
      <c r="C134" s="33" t="s">
        <v>238</v>
      </c>
      <c r="D134" s="82">
        <v>100</v>
      </c>
      <c r="E134" s="29">
        <v>2.5</v>
      </c>
      <c r="F134" s="29">
        <v>8.6</v>
      </c>
      <c r="G134" s="29">
        <v>14</v>
      </c>
      <c r="H134" s="29">
        <v>142.9</v>
      </c>
      <c r="I134" s="29">
        <v>0</v>
      </c>
      <c r="J134" s="29">
        <v>8.8000000000000007</v>
      </c>
      <c r="K134" s="29">
        <v>0</v>
      </c>
      <c r="L134" s="29">
        <v>4.0999999999999996</v>
      </c>
      <c r="M134" s="29">
        <v>16.100000000000001</v>
      </c>
      <c r="N134" s="29">
        <v>23.9</v>
      </c>
      <c r="O134" s="29">
        <v>9.6999999999999993</v>
      </c>
      <c r="P134" s="29">
        <v>0.7</v>
      </c>
    </row>
    <row r="135" spans="1:16" ht="31.15" customHeight="1">
      <c r="A135" s="27">
        <v>5</v>
      </c>
      <c r="B135" s="48" t="s">
        <v>141</v>
      </c>
      <c r="C135" s="33" t="s">
        <v>98</v>
      </c>
      <c r="D135" s="82" t="s">
        <v>258</v>
      </c>
      <c r="E135" s="29">
        <v>1.8274999999999999</v>
      </c>
      <c r="F135" s="29">
        <v>5.07</v>
      </c>
      <c r="G135" s="29">
        <v>10.967499999999999</v>
      </c>
      <c r="H135" s="29">
        <v>96.81</v>
      </c>
      <c r="I135" s="29">
        <v>5.0000000000000001E-4</v>
      </c>
      <c r="J135" s="29">
        <v>5.000000000000001E-3</v>
      </c>
      <c r="K135" s="29">
        <v>11.75</v>
      </c>
      <c r="L135" s="29">
        <v>2.5049999999999999</v>
      </c>
      <c r="M135" s="29">
        <v>50.65</v>
      </c>
      <c r="N135" s="29">
        <v>26.85</v>
      </c>
      <c r="O135" s="29">
        <v>54.6</v>
      </c>
      <c r="P135" s="29">
        <v>1.2499999999999998</v>
      </c>
    </row>
    <row r="136" spans="1:16" ht="22.9" customHeight="1">
      <c r="A136" s="27">
        <v>5</v>
      </c>
      <c r="B136" s="48" t="s">
        <v>248</v>
      </c>
      <c r="C136" s="33" t="s">
        <v>283</v>
      </c>
      <c r="D136" s="82" t="s">
        <v>256</v>
      </c>
      <c r="E136" s="29">
        <v>19.04</v>
      </c>
      <c r="F136" s="29">
        <v>18.760000000000002</v>
      </c>
      <c r="G136" s="29">
        <v>29.4</v>
      </c>
      <c r="H136" s="29">
        <v>375.2</v>
      </c>
      <c r="I136" s="29">
        <v>0</v>
      </c>
      <c r="J136" s="29">
        <v>0.28000000000000003</v>
      </c>
      <c r="K136" s="29">
        <v>35.840000000000003</v>
      </c>
      <c r="L136" s="29">
        <v>4.76</v>
      </c>
      <c r="M136" s="29">
        <v>48.44</v>
      </c>
      <c r="N136" s="29">
        <v>17.920000000000002</v>
      </c>
      <c r="O136" s="29">
        <v>245.28</v>
      </c>
      <c r="P136" s="29">
        <v>3.08</v>
      </c>
    </row>
    <row r="137" spans="1:16" ht="32.1" customHeight="1">
      <c r="B137" s="48" t="s">
        <v>271</v>
      </c>
      <c r="C137" s="33" t="s">
        <v>272</v>
      </c>
      <c r="D137" s="82">
        <v>200</v>
      </c>
      <c r="E137" s="29">
        <v>0.18</v>
      </c>
      <c r="F137" s="29">
        <v>0.04</v>
      </c>
      <c r="G137" s="29">
        <v>25.22</v>
      </c>
      <c r="H137" s="29">
        <v>104.6</v>
      </c>
      <c r="I137" s="29">
        <v>0.01</v>
      </c>
      <c r="J137" s="29">
        <v>4.4800000000000004</v>
      </c>
      <c r="K137" s="29">
        <v>0</v>
      </c>
      <c r="L137" s="29">
        <v>3.46</v>
      </c>
      <c r="M137" s="29">
        <v>7.94</v>
      </c>
      <c r="N137" s="29">
        <v>4.7</v>
      </c>
      <c r="O137" s="29">
        <v>2.72</v>
      </c>
      <c r="P137" s="29">
        <v>0.13</v>
      </c>
    </row>
    <row r="138" spans="1:16" ht="15" customHeight="1">
      <c r="B138" s="48" t="s">
        <v>154</v>
      </c>
      <c r="C138" s="33" t="s">
        <v>20</v>
      </c>
      <c r="D138" s="82">
        <v>40</v>
      </c>
      <c r="E138" s="29">
        <v>3.0680000000000001</v>
      </c>
      <c r="F138" s="29">
        <v>0.26800000000000002</v>
      </c>
      <c r="G138" s="29">
        <v>19.731999999999999</v>
      </c>
      <c r="H138" s="29">
        <v>93.612000000000009</v>
      </c>
      <c r="I138" s="29">
        <v>0</v>
      </c>
      <c r="J138" s="29">
        <v>0</v>
      </c>
      <c r="K138" s="29">
        <v>0</v>
      </c>
      <c r="L138" s="29">
        <v>0.4</v>
      </c>
      <c r="M138" s="29">
        <v>8</v>
      </c>
      <c r="N138" s="29">
        <v>26</v>
      </c>
      <c r="O138" s="29">
        <v>5.6</v>
      </c>
      <c r="P138" s="29">
        <v>0.4</v>
      </c>
    </row>
    <row r="139" spans="1:16" ht="15" customHeight="1">
      <c r="B139" s="48" t="s">
        <v>158</v>
      </c>
      <c r="C139" s="33" t="s">
        <v>21</v>
      </c>
      <c r="D139" s="82">
        <v>50</v>
      </c>
      <c r="E139" s="29">
        <v>3.25</v>
      </c>
      <c r="F139" s="29">
        <v>0.625</v>
      </c>
      <c r="G139" s="29">
        <v>19.75</v>
      </c>
      <c r="H139" s="29">
        <v>97.625</v>
      </c>
      <c r="I139" s="29">
        <v>0.125</v>
      </c>
      <c r="J139" s="29">
        <v>0</v>
      </c>
      <c r="K139" s="29">
        <v>0</v>
      </c>
      <c r="L139" s="29">
        <v>0.75</v>
      </c>
      <c r="M139" s="29">
        <v>14.5</v>
      </c>
      <c r="N139" s="29">
        <v>75</v>
      </c>
      <c r="O139" s="29">
        <v>23.5</v>
      </c>
      <c r="P139" s="29">
        <v>2</v>
      </c>
    </row>
    <row r="140" spans="1:16" ht="15" customHeight="1">
      <c r="A140" s="27">
        <v>5</v>
      </c>
      <c r="B140" s="48"/>
      <c r="C140" s="33" t="s">
        <v>18</v>
      </c>
      <c r="D140" s="82">
        <v>930</v>
      </c>
      <c r="E140" s="81">
        <v>29.865500000000001</v>
      </c>
      <c r="F140" s="81">
        <v>33.363</v>
      </c>
      <c r="G140" s="81">
        <v>119.06950000000001</v>
      </c>
      <c r="H140" s="81">
        <v>910.74699999999996</v>
      </c>
      <c r="I140" s="81">
        <v>0.13550000000000001</v>
      </c>
      <c r="J140" s="81">
        <v>13.565000000000001</v>
      </c>
      <c r="K140" s="81">
        <v>47.59</v>
      </c>
      <c r="L140" s="81">
        <v>15.975</v>
      </c>
      <c r="M140" s="81">
        <v>145.63</v>
      </c>
      <c r="N140" s="81">
        <v>174.37</v>
      </c>
      <c r="O140" s="81">
        <v>341.40000000000003</v>
      </c>
      <c r="P140" s="81">
        <v>7.56</v>
      </c>
    </row>
    <row r="141" spans="1:16" ht="15" customHeight="1">
      <c r="B141" s="88" t="s">
        <v>215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1"/>
    </row>
    <row r="142" spans="1:16" ht="32.1" customHeight="1">
      <c r="B142" s="48" t="s">
        <v>284</v>
      </c>
      <c r="C142" s="33" t="s">
        <v>285</v>
      </c>
      <c r="D142" s="82" t="s">
        <v>305</v>
      </c>
      <c r="E142" s="29">
        <v>10.476190476190476</v>
      </c>
      <c r="F142" s="29">
        <v>10.07238095238095</v>
      </c>
      <c r="G142" s="29">
        <v>52.48</v>
      </c>
      <c r="H142" s="29">
        <v>344.4571428571428</v>
      </c>
      <c r="I142" s="29">
        <v>0.23314285714285712</v>
      </c>
      <c r="J142" s="29">
        <v>7.6190476190476183E-2</v>
      </c>
      <c r="K142" s="29">
        <v>3.0476190476190476E-2</v>
      </c>
      <c r="L142" s="29">
        <v>3.6571428571428566</v>
      </c>
      <c r="M142" s="29">
        <v>59.2</v>
      </c>
      <c r="N142" s="29">
        <v>67.733333333333334</v>
      </c>
      <c r="O142" s="29">
        <v>193.06666666666663</v>
      </c>
      <c r="P142" s="29">
        <v>1.9961904761904763</v>
      </c>
    </row>
    <row r="143" spans="1:16" ht="15" customHeight="1">
      <c r="B143" s="48" t="s">
        <v>212</v>
      </c>
      <c r="C143" s="33" t="s">
        <v>286</v>
      </c>
      <c r="D143" s="82">
        <v>200</v>
      </c>
      <c r="E143" s="29">
        <v>0.16</v>
      </c>
      <c r="F143" s="29">
        <v>0.16</v>
      </c>
      <c r="G143" s="29">
        <v>27.88</v>
      </c>
      <c r="H143" s="29">
        <v>113.6</v>
      </c>
      <c r="I143" s="29">
        <v>0</v>
      </c>
      <c r="J143" s="29">
        <v>0.02</v>
      </c>
      <c r="K143" s="29">
        <v>0.9</v>
      </c>
      <c r="L143" s="29">
        <v>0.08</v>
      </c>
      <c r="M143" s="29">
        <v>14.18</v>
      </c>
      <c r="N143" s="29">
        <v>5.14</v>
      </c>
      <c r="O143" s="29">
        <v>4.4000000000000004</v>
      </c>
      <c r="P143" s="29">
        <v>0.96</v>
      </c>
    </row>
    <row r="144" spans="1:16" ht="15" customHeight="1">
      <c r="B144" s="48"/>
      <c r="C144" s="33" t="s">
        <v>18</v>
      </c>
      <c r="D144" s="82">
        <v>410</v>
      </c>
      <c r="E144" s="29">
        <v>10.636190476190476</v>
      </c>
      <c r="F144" s="29">
        <v>10.23238095238095</v>
      </c>
      <c r="G144" s="29">
        <v>80.36</v>
      </c>
      <c r="H144" s="29">
        <v>458.05714285714282</v>
      </c>
      <c r="I144" s="29">
        <v>0.23314285714285712</v>
      </c>
      <c r="J144" s="29">
        <v>9.6190476190476187E-2</v>
      </c>
      <c r="K144" s="29">
        <v>0.93047619047619046</v>
      </c>
      <c r="L144" s="29">
        <v>3.7371428571428567</v>
      </c>
      <c r="M144" s="29">
        <v>73.38</v>
      </c>
      <c r="N144" s="29">
        <v>72.873333333333335</v>
      </c>
      <c r="O144" s="29">
        <v>197.46666666666664</v>
      </c>
      <c r="P144" s="29">
        <v>2.9561904761904763</v>
      </c>
    </row>
    <row r="145" spans="1:16" ht="15" customHeight="1">
      <c r="A145" s="27">
        <v>5</v>
      </c>
      <c r="B145" s="81"/>
      <c r="C145" s="81" t="s">
        <v>28</v>
      </c>
      <c r="D145" s="82">
        <v>1950</v>
      </c>
      <c r="E145" s="81">
        <v>75.164190476190484</v>
      </c>
      <c r="F145" s="81">
        <v>68.288505952380945</v>
      </c>
      <c r="G145" s="81">
        <v>281.04575</v>
      </c>
      <c r="H145" s="81">
        <v>2056.9247678621427</v>
      </c>
      <c r="I145" s="81">
        <v>0.61201785714285717</v>
      </c>
      <c r="J145" s="81">
        <v>33.941190476190478</v>
      </c>
      <c r="K145" s="81">
        <v>61.78391369047619</v>
      </c>
      <c r="L145" s="81">
        <v>22.73964285664286</v>
      </c>
      <c r="M145" s="81">
        <v>545.65937499999995</v>
      </c>
      <c r="N145" s="81">
        <v>747.19333333333338</v>
      </c>
      <c r="O145" s="81">
        <v>616.81354166666665</v>
      </c>
      <c r="P145" s="81">
        <v>14.003690476190474</v>
      </c>
    </row>
    <row r="146" spans="1:16" s="32" customFormat="1" ht="3.6" customHeight="1">
      <c r="B146" s="36"/>
      <c r="C146" s="36"/>
      <c r="D146" s="68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1:16" s="32" customFormat="1" ht="20.100000000000001" hidden="1" customHeight="1">
      <c r="B147" s="35" t="s">
        <v>107</v>
      </c>
      <c r="C147" s="34"/>
      <c r="D147" s="68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6" s="32" customFormat="1" ht="20.100000000000001" hidden="1" customHeight="1">
      <c r="B148" s="35" t="s">
        <v>108</v>
      </c>
      <c r="C148" s="34"/>
      <c r="D148" s="68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1:16" s="32" customFormat="1" ht="20.100000000000001" hidden="1" customHeight="1">
      <c r="B149" s="35" t="s">
        <v>101</v>
      </c>
      <c r="C149" s="34"/>
      <c r="D149" s="68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spans="1:16" s="32" customFormat="1" ht="37.5" hidden="1" customHeight="1">
      <c r="B150" s="86" t="s">
        <v>0</v>
      </c>
      <c r="C150" s="86" t="s">
        <v>1</v>
      </c>
      <c r="D150" s="87" t="s">
        <v>2</v>
      </c>
      <c r="E150" s="85" t="s">
        <v>3</v>
      </c>
      <c r="F150" s="85"/>
      <c r="G150" s="85"/>
      <c r="H150" s="85" t="s">
        <v>4</v>
      </c>
      <c r="I150" s="85" t="s">
        <v>5</v>
      </c>
      <c r="J150" s="85"/>
      <c r="K150" s="85"/>
      <c r="L150" s="85"/>
      <c r="M150" s="85" t="s">
        <v>6</v>
      </c>
      <c r="N150" s="85"/>
      <c r="O150" s="85"/>
      <c r="P150" s="85"/>
    </row>
    <row r="151" spans="1:16" s="32" customFormat="1" ht="40.5" hidden="1" customHeight="1">
      <c r="B151" s="86"/>
      <c r="C151" s="86"/>
      <c r="D151" s="87"/>
      <c r="E151" s="51" t="s">
        <v>7</v>
      </c>
      <c r="F151" s="51" t="s">
        <v>8</v>
      </c>
      <c r="G151" s="51" t="s">
        <v>9</v>
      </c>
      <c r="H151" s="85"/>
      <c r="I151" s="51" t="s">
        <v>102</v>
      </c>
      <c r="J151" s="51" t="s">
        <v>10</v>
      </c>
      <c r="K151" s="51" t="s">
        <v>11</v>
      </c>
      <c r="L151" s="51" t="s">
        <v>12</v>
      </c>
      <c r="M151" s="51" t="s">
        <v>13</v>
      </c>
      <c r="N151" s="51" t="s">
        <v>14</v>
      </c>
      <c r="O151" s="51" t="s">
        <v>15</v>
      </c>
      <c r="P151" s="51" t="s">
        <v>16</v>
      </c>
    </row>
    <row r="152" spans="1:16" ht="15" hidden="1" customHeight="1">
      <c r="A152" s="27">
        <v>6</v>
      </c>
      <c r="B152" s="85" t="s">
        <v>17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</row>
    <row r="153" spans="1:16" ht="33" hidden="1" customHeight="1">
      <c r="B153" s="51" t="s">
        <v>226</v>
      </c>
      <c r="C153" s="33" t="s">
        <v>227</v>
      </c>
      <c r="D153" s="66" t="s">
        <v>259</v>
      </c>
      <c r="E153" s="28">
        <v>13.140499999999999</v>
      </c>
      <c r="F153" s="28">
        <v>16.420500000000001</v>
      </c>
      <c r="G153" s="28">
        <v>93.336500000000001</v>
      </c>
      <c r="H153" s="28">
        <v>573.69250000000011</v>
      </c>
      <c r="I153" s="28">
        <v>0.28700000000000003</v>
      </c>
      <c r="J153" s="28">
        <v>0.45100000000000001</v>
      </c>
      <c r="K153" s="28">
        <v>0.41</v>
      </c>
      <c r="L153" s="28">
        <v>132.08150000000001</v>
      </c>
      <c r="M153" s="28">
        <v>197.333</v>
      </c>
      <c r="N153" s="28">
        <v>290.75150000000002</v>
      </c>
      <c r="O153" s="28">
        <v>528.87950000000001</v>
      </c>
      <c r="P153" s="28">
        <v>9.2249999999999996</v>
      </c>
    </row>
    <row r="154" spans="1:16" ht="15.95" hidden="1" customHeight="1">
      <c r="B154" s="51"/>
      <c r="C154" s="33" t="s">
        <v>175</v>
      </c>
      <c r="D154" s="66">
        <v>60</v>
      </c>
      <c r="E154" s="28">
        <v>5.28</v>
      </c>
      <c r="F154" s="28">
        <v>5.46</v>
      </c>
      <c r="G154" s="28">
        <v>14.94</v>
      </c>
      <c r="H154" s="28">
        <v>130.02000000000001</v>
      </c>
      <c r="I154" s="28">
        <v>0.1416</v>
      </c>
      <c r="J154" s="28">
        <v>0.63</v>
      </c>
      <c r="K154" s="28">
        <v>13.14</v>
      </c>
      <c r="L154" s="28">
        <v>0.21960000000000002</v>
      </c>
      <c r="M154" s="28">
        <v>48.9</v>
      </c>
      <c r="N154" s="28">
        <v>152.04</v>
      </c>
      <c r="O154" s="28">
        <v>41.17799999999999</v>
      </c>
      <c r="P154" s="28">
        <v>1.0691999999999999</v>
      </c>
    </row>
    <row r="155" spans="1:16" ht="15" hidden="1" customHeight="1">
      <c r="A155" s="27">
        <v>6</v>
      </c>
      <c r="B155" s="51"/>
      <c r="C155" s="33" t="s">
        <v>146</v>
      </c>
      <c r="D155" s="66">
        <v>100</v>
      </c>
      <c r="E155" s="28">
        <v>1.3999999999999997</v>
      </c>
      <c r="F155" s="28">
        <v>0.20000000000000004</v>
      </c>
      <c r="G155" s="28">
        <v>14.3</v>
      </c>
      <c r="H155" s="28">
        <v>64.599999999999994</v>
      </c>
      <c r="I155" s="28">
        <v>5.9999999999999991E-2</v>
      </c>
      <c r="J155" s="28">
        <v>15</v>
      </c>
      <c r="K155" s="28">
        <v>0</v>
      </c>
      <c r="L155" s="28">
        <v>1.7</v>
      </c>
      <c r="M155" s="28">
        <v>30</v>
      </c>
      <c r="N155" s="28">
        <v>51</v>
      </c>
      <c r="O155" s="28">
        <v>24</v>
      </c>
      <c r="P155" s="28">
        <v>0.9</v>
      </c>
    </row>
    <row r="156" spans="1:16" ht="15" hidden="1" customHeight="1">
      <c r="A156" s="27">
        <v>6</v>
      </c>
      <c r="B156" s="51" t="s">
        <v>189</v>
      </c>
      <c r="C156" s="33" t="s">
        <v>25</v>
      </c>
      <c r="D156" s="66" t="s">
        <v>138</v>
      </c>
      <c r="E156" s="28">
        <v>0.08</v>
      </c>
      <c r="F156" s="28">
        <v>0.02</v>
      </c>
      <c r="G156" s="28">
        <v>15</v>
      </c>
      <c r="H156" s="28">
        <v>60.5</v>
      </c>
      <c r="I156" s="28">
        <v>0</v>
      </c>
      <c r="J156" s="28">
        <v>0</v>
      </c>
      <c r="K156" s="28">
        <v>0.04</v>
      </c>
      <c r="L156" s="28">
        <v>0</v>
      </c>
      <c r="M156" s="28">
        <v>11.1</v>
      </c>
      <c r="N156" s="28">
        <v>1.4</v>
      </c>
      <c r="O156" s="28">
        <v>2.8</v>
      </c>
      <c r="P156" s="28">
        <v>0.28000000000000003</v>
      </c>
    </row>
    <row r="157" spans="1:16" ht="15" hidden="1" customHeight="1">
      <c r="A157" s="27">
        <v>6</v>
      </c>
      <c r="B157" s="51"/>
      <c r="C157" s="33" t="s">
        <v>18</v>
      </c>
      <c r="D157" s="66"/>
      <c r="E157" s="51">
        <v>19.900499999999997</v>
      </c>
      <c r="F157" s="51">
        <v>22.1005</v>
      </c>
      <c r="G157" s="51">
        <v>137.57650000000001</v>
      </c>
      <c r="H157" s="51">
        <v>828.81250000000011</v>
      </c>
      <c r="I157" s="51">
        <v>0.48860000000000003</v>
      </c>
      <c r="J157" s="51">
        <v>16.081</v>
      </c>
      <c r="K157" s="51">
        <v>13.59</v>
      </c>
      <c r="L157" s="51">
        <v>134.00110000000001</v>
      </c>
      <c r="M157" s="51">
        <v>287.33300000000003</v>
      </c>
      <c r="N157" s="51">
        <v>495.19150000000002</v>
      </c>
      <c r="O157" s="51">
        <v>596.85749999999996</v>
      </c>
      <c r="P157" s="51">
        <v>11.4742</v>
      </c>
    </row>
    <row r="158" spans="1:16" ht="15" hidden="1" customHeight="1">
      <c r="A158" s="27">
        <v>6</v>
      </c>
      <c r="B158" s="97" t="s">
        <v>19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</row>
    <row r="159" spans="1:16" ht="15" hidden="1" customHeight="1">
      <c r="A159" s="27">
        <v>6</v>
      </c>
      <c r="B159" s="49" t="s">
        <v>211</v>
      </c>
      <c r="C159" s="37" t="s">
        <v>253</v>
      </c>
      <c r="D159" s="69">
        <v>100</v>
      </c>
      <c r="E159" s="29">
        <v>1.41</v>
      </c>
      <c r="F159" s="29">
        <v>5.08</v>
      </c>
      <c r="G159" s="29">
        <v>9.02</v>
      </c>
      <c r="H159" s="29">
        <v>87.44</v>
      </c>
      <c r="I159" s="29">
        <v>0.03</v>
      </c>
      <c r="J159" s="29">
        <v>32.450000000000003</v>
      </c>
      <c r="K159" s="29">
        <v>0</v>
      </c>
      <c r="L159" s="29">
        <v>2.31</v>
      </c>
      <c r="M159" s="29">
        <v>37.369999999999997</v>
      </c>
      <c r="N159" s="29">
        <v>27.61</v>
      </c>
      <c r="O159" s="29">
        <v>15.16</v>
      </c>
      <c r="P159" s="29">
        <v>0.51</v>
      </c>
    </row>
    <row r="160" spans="1:16" ht="15" hidden="1" customHeight="1">
      <c r="B160" s="49" t="s">
        <v>209</v>
      </c>
      <c r="C160" s="37" t="s">
        <v>208</v>
      </c>
      <c r="D160" s="69">
        <v>100</v>
      </c>
      <c r="E160" s="29">
        <v>1.7</v>
      </c>
      <c r="F160" s="29">
        <v>5</v>
      </c>
      <c r="G160" s="29">
        <v>8.4</v>
      </c>
      <c r="H160" s="29">
        <v>85.4</v>
      </c>
      <c r="I160" s="29">
        <v>0</v>
      </c>
      <c r="J160" s="29">
        <v>19.8</v>
      </c>
      <c r="K160" s="29">
        <v>0</v>
      </c>
      <c r="L160" s="29">
        <v>15.4</v>
      </c>
      <c r="M160" s="29">
        <v>52.2</v>
      </c>
      <c r="N160" s="29">
        <v>33.9</v>
      </c>
      <c r="O160" s="29">
        <v>16</v>
      </c>
      <c r="P160" s="29">
        <v>0.6</v>
      </c>
    </row>
    <row r="161" spans="1:16" ht="15" hidden="1" customHeight="1">
      <c r="B161" s="49"/>
      <c r="C161" s="37" t="s">
        <v>46</v>
      </c>
      <c r="D161" s="69"/>
      <c r="E161" s="51">
        <v>1.5549999999999999</v>
      </c>
      <c r="F161" s="51">
        <v>5.04</v>
      </c>
      <c r="G161" s="51">
        <v>8.7100000000000009</v>
      </c>
      <c r="H161" s="51">
        <v>86.42</v>
      </c>
      <c r="I161" s="51">
        <v>1.4999999999999999E-2</v>
      </c>
      <c r="J161" s="51">
        <v>26.125</v>
      </c>
      <c r="K161" s="51">
        <v>0</v>
      </c>
      <c r="L161" s="51">
        <v>8.8550000000000004</v>
      </c>
      <c r="M161" s="51">
        <v>44.784999999999997</v>
      </c>
      <c r="N161" s="51">
        <v>30.754999999999999</v>
      </c>
      <c r="O161" s="51">
        <v>15.58</v>
      </c>
      <c r="P161" s="51">
        <v>0.55499999999999994</v>
      </c>
    </row>
    <row r="162" spans="1:16" ht="32.1" hidden="1" customHeight="1">
      <c r="B162" s="49" t="s">
        <v>190</v>
      </c>
      <c r="C162" s="37" t="s">
        <v>191</v>
      </c>
      <c r="D162" s="69" t="s">
        <v>258</v>
      </c>
      <c r="E162" s="29">
        <v>5.25</v>
      </c>
      <c r="F162" s="29">
        <v>5.25</v>
      </c>
      <c r="G162" s="29">
        <v>17.5</v>
      </c>
      <c r="H162" s="29">
        <v>138.25000000000003</v>
      </c>
      <c r="I162" s="29">
        <v>0</v>
      </c>
      <c r="J162" s="29">
        <v>0</v>
      </c>
      <c r="K162" s="29">
        <v>8.25</v>
      </c>
      <c r="L162" s="29">
        <v>1.25</v>
      </c>
      <c r="M162" s="29">
        <v>29.25</v>
      </c>
      <c r="N162" s="29">
        <v>35.5</v>
      </c>
      <c r="O162" s="29">
        <v>67.5</v>
      </c>
      <c r="P162" s="29">
        <v>1.25</v>
      </c>
    </row>
    <row r="163" spans="1:16" ht="15" hidden="1" customHeight="1">
      <c r="B163" s="62" t="s">
        <v>228</v>
      </c>
      <c r="C163" s="37" t="s">
        <v>229</v>
      </c>
      <c r="D163" s="69">
        <v>100</v>
      </c>
      <c r="E163" s="29">
        <v>11.61</v>
      </c>
      <c r="F163" s="29">
        <v>16.677</v>
      </c>
      <c r="G163" s="29">
        <v>8.1000000000000003E-2</v>
      </c>
      <c r="H163" s="29">
        <v>196.857</v>
      </c>
      <c r="I163" s="29">
        <v>9.0000000000000011E-3</v>
      </c>
      <c r="J163" s="29">
        <v>4.4999999999999998E-2</v>
      </c>
      <c r="K163" s="29">
        <v>9.0000000000000011E-3</v>
      </c>
      <c r="L163" s="29">
        <v>2.5199999999999996</v>
      </c>
      <c r="M163" s="29">
        <v>21.51</v>
      </c>
      <c r="N163" s="29">
        <v>18.36</v>
      </c>
      <c r="O163" s="29">
        <v>155.69999999999999</v>
      </c>
      <c r="P163" s="29">
        <v>1.35</v>
      </c>
    </row>
    <row r="164" spans="1:16" ht="32.1" hidden="1" customHeight="1">
      <c r="A164" s="27">
        <v>6</v>
      </c>
      <c r="B164" s="49" t="s">
        <v>139</v>
      </c>
      <c r="C164" s="37" t="s">
        <v>203</v>
      </c>
      <c r="D164" s="69">
        <v>180</v>
      </c>
      <c r="E164" s="29">
        <v>4.32</v>
      </c>
      <c r="F164" s="29">
        <v>4.8240000000000007</v>
      </c>
      <c r="G164" s="29">
        <v>37.764000000000003</v>
      </c>
      <c r="H164" s="29">
        <v>211.75200000000001</v>
      </c>
      <c r="I164" s="29">
        <v>3.6000000000000004E-2</v>
      </c>
      <c r="J164" s="29">
        <v>0</v>
      </c>
      <c r="K164" s="29">
        <v>23.22</v>
      </c>
      <c r="L164" s="29">
        <v>0.30599999999999999</v>
      </c>
      <c r="M164" s="29">
        <v>7.0920000000000005</v>
      </c>
      <c r="N164" s="29">
        <v>93.366</v>
      </c>
      <c r="O164" s="29">
        <v>30.545999999999999</v>
      </c>
      <c r="P164" s="29">
        <v>0.62999999999999989</v>
      </c>
    </row>
    <row r="165" spans="1:16" ht="15" hidden="1" customHeight="1">
      <c r="B165" s="49" t="s">
        <v>150</v>
      </c>
      <c r="C165" s="37" t="s">
        <v>49</v>
      </c>
      <c r="D165" s="69">
        <v>200</v>
      </c>
      <c r="E165" s="29">
        <v>0.66</v>
      </c>
      <c r="F165" s="29">
        <v>0.1</v>
      </c>
      <c r="G165" s="29">
        <v>28.02</v>
      </c>
      <c r="H165" s="29">
        <v>115.62</v>
      </c>
      <c r="I165" s="29">
        <v>0.02</v>
      </c>
      <c r="J165" s="29">
        <v>0.68</v>
      </c>
      <c r="K165" s="29">
        <v>0</v>
      </c>
      <c r="L165" s="29">
        <v>0.5</v>
      </c>
      <c r="M165" s="29">
        <v>32.36</v>
      </c>
      <c r="N165" s="29">
        <v>23.44</v>
      </c>
      <c r="O165" s="29">
        <v>17.46</v>
      </c>
      <c r="P165" s="29">
        <v>0.68799999999999994</v>
      </c>
    </row>
    <row r="166" spans="1:16" ht="15" hidden="1" customHeight="1">
      <c r="B166" s="49" t="s">
        <v>154</v>
      </c>
      <c r="C166" s="37" t="s">
        <v>20</v>
      </c>
      <c r="D166" s="69">
        <v>40</v>
      </c>
      <c r="E166" s="29">
        <v>3.0666666666666664</v>
      </c>
      <c r="F166" s="29">
        <v>0.26666666666666672</v>
      </c>
      <c r="G166" s="29">
        <v>19.733333333333334</v>
      </c>
      <c r="H166" s="29">
        <v>93.6</v>
      </c>
      <c r="I166" s="29">
        <v>0</v>
      </c>
      <c r="J166" s="29">
        <v>0</v>
      </c>
      <c r="K166" s="29">
        <v>0</v>
      </c>
      <c r="L166" s="29">
        <v>0.4</v>
      </c>
      <c r="M166" s="29">
        <v>8</v>
      </c>
      <c r="N166" s="29">
        <v>26</v>
      </c>
      <c r="O166" s="29">
        <v>5.6000000000000014</v>
      </c>
      <c r="P166" s="29">
        <v>0.4</v>
      </c>
    </row>
    <row r="167" spans="1:16" ht="15" hidden="1" customHeight="1">
      <c r="B167" s="49" t="s">
        <v>158</v>
      </c>
      <c r="C167" s="37" t="s">
        <v>21</v>
      </c>
      <c r="D167" s="69">
        <v>50</v>
      </c>
      <c r="E167" s="29">
        <v>3.25</v>
      </c>
      <c r="F167" s="29">
        <v>0.625</v>
      </c>
      <c r="G167" s="29">
        <v>19.75</v>
      </c>
      <c r="H167" s="29">
        <v>97.625</v>
      </c>
      <c r="I167" s="29">
        <v>0.125</v>
      </c>
      <c r="J167" s="29">
        <v>0</v>
      </c>
      <c r="K167" s="29">
        <v>0</v>
      </c>
      <c r="L167" s="29">
        <v>0.75</v>
      </c>
      <c r="M167" s="29">
        <v>14.499999999999998</v>
      </c>
      <c r="N167" s="29">
        <v>75</v>
      </c>
      <c r="O167" s="29">
        <v>23.5</v>
      </c>
      <c r="P167" s="29">
        <v>2</v>
      </c>
    </row>
    <row r="168" spans="1:16" ht="15" hidden="1" customHeight="1">
      <c r="A168" s="27">
        <v>6</v>
      </c>
      <c r="B168" s="51"/>
      <c r="C168" s="37" t="s">
        <v>18</v>
      </c>
      <c r="D168" s="69"/>
      <c r="E168" s="51">
        <v>29.711666666666666</v>
      </c>
      <c r="F168" s="51">
        <v>32.782666666666671</v>
      </c>
      <c r="G168" s="51">
        <v>131.55833333333334</v>
      </c>
      <c r="H168" s="51">
        <v>940.12400000000002</v>
      </c>
      <c r="I168" s="51">
        <v>0.20500000000000002</v>
      </c>
      <c r="J168" s="51">
        <v>26.85</v>
      </c>
      <c r="K168" s="51">
        <v>31.478999999999999</v>
      </c>
      <c r="L168" s="51">
        <v>14.581</v>
      </c>
      <c r="M168" s="51">
        <v>157.49700000000001</v>
      </c>
      <c r="N168" s="51">
        <v>302.42099999999999</v>
      </c>
      <c r="O168" s="51">
        <v>315.88599999999997</v>
      </c>
      <c r="P168" s="51">
        <v>6.8730000000000002</v>
      </c>
    </row>
    <row r="169" spans="1:16" ht="15" hidden="1" customHeight="1">
      <c r="B169" s="91" t="s">
        <v>215</v>
      </c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</row>
    <row r="170" spans="1:16" ht="32.1" hidden="1" customHeight="1">
      <c r="B170" s="49" t="s">
        <v>159</v>
      </c>
      <c r="C170" s="37" t="s">
        <v>224</v>
      </c>
      <c r="D170" s="70" t="s">
        <v>199</v>
      </c>
      <c r="E170" s="29">
        <v>12.474</v>
      </c>
      <c r="F170" s="29">
        <v>10.206</v>
      </c>
      <c r="G170" s="29">
        <v>44.94</v>
      </c>
      <c r="H170" s="29">
        <v>321.51</v>
      </c>
      <c r="I170" s="29">
        <v>8.4000000000000005E-2</v>
      </c>
      <c r="J170" s="29">
        <v>0.14700000000000002</v>
      </c>
      <c r="K170" s="29">
        <v>2.4359999999999999</v>
      </c>
      <c r="L170" s="29">
        <v>2.7510000000000003</v>
      </c>
      <c r="M170" s="29">
        <v>100.8</v>
      </c>
      <c r="N170" s="29">
        <v>128.72999999999999</v>
      </c>
      <c r="O170" s="29">
        <v>30.45</v>
      </c>
      <c r="P170" s="29">
        <v>36.854999999999997</v>
      </c>
    </row>
    <row r="171" spans="1:16" ht="15" hidden="1" customHeight="1">
      <c r="B171" s="49" t="s">
        <v>212</v>
      </c>
      <c r="C171" s="37" t="s">
        <v>178</v>
      </c>
      <c r="D171" s="70">
        <v>200</v>
      </c>
      <c r="E171" s="29">
        <v>0.16</v>
      </c>
      <c r="F171" s="29">
        <v>0.16</v>
      </c>
      <c r="G171" s="29">
        <v>27.88</v>
      </c>
      <c r="H171" s="29">
        <v>113.6</v>
      </c>
      <c r="I171" s="29">
        <v>0</v>
      </c>
      <c r="J171" s="29">
        <v>0.02</v>
      </c>
      <c r="K171" s="29">
        <v>0.9</v>
      </c>
      <c r="L171" s="29">
        <v>0.08</v>
      </c>
      <c r="M171" s="29">
        <v>14.18</v>
      </c>
      <c r="N171" s="29">
        <v>5.14</v>
      </c>
      <c r="O171" s="29">
        <v>4.4000000000000004</v>
      </c>
      <c r="P171" s="29">
        <v>0.96</v>
      </c>
    </row>
    <row r="172" spans="1:16" ht="15" hidden="1" customHeight="1">
      <c r="B172" s="51"/>
      <c r="C172" s="37" t="s">
        <v>18</v>
      </c>
      <c r="D172" s="70"/>
      <c r="E172" s="51">
        <v>12.634</v>
      </c>
      <c r="F172" s="51">
        <v>10.366</v>
      </c>
      <c r="G172" s="51">
        <v>72.819999999999993</v>
      </c>
      <c r="H172" s="51">
        <v>435.11</v>
      </c>
      <c r="I172" s="51">
        <v>8.4000000000000005E-2</v>
      </c>
      <c r="J172" s="51">
        <v>0.16700000000000001</v>
      </c>
      <c r="K172" s="51">
        <v>3.3359999999999999</v>
      </c>
      <c r="L172" s="51">
        <v>2.8310000000000004</v>
      </c>
      <c r="M172" s="51">
        <v>114.97999999999999</v>
      </c>
      <c r="N172" s="51">
        <v>133.86999999999998</v>
      </c>
      <c r="O172" s="51">
        <v>34.85</v>
      </c>
      <c r="P172" s="51">
        <v>37.814999999999998</v>
      </c>
    </row>
    <row r="173" spans="1:16" ht="15" hidden="1" customHeight="1">
      <c r="A173" s="27">
        <v>6</v>
      </c>
      <c r="B173" s="51"/>
      <c r="C173" s="51" t="s">
        <v>29</v>
      </c>
      <c r="D173" s="66"/>
      <c r="E173" s="51">
        <v>62.246166666666667</v>
      </c>
      <c r="F173" s="51">
        <v>65.249166666666667</v>
      </c>
      <c r="G173" s="51">
        <v>341.95483333333334</v>
      </c>
      <c r="H173" s="51">
        <v>2204.0465000000004</v>
      </c>
      <c r="I173" s="51">
        <v>0.77759999999999996</v>
      </c>
      <c r="J173" s="51">
        <v>43.097999999999999</v>
      </c>
      <c r="K173" s="51">
        <v>48.405000000000001</v>
      </c>
      <c r="L173" s="51">
        <v>151.41309999999999</v>
      </c>
      <c r="M173" s="51">
        <v>559.81000000000006</v>
      </c>
      <c r="N173" s="51">
        <v>931.48249999999996</v>
      </c>
      <c r="O173" s="51">
        <v>947.59349999999995</v>
      </c>
      <c r="P173" s="51">
        <v>56.162199999999999</v>
      </c>
    </row>
    <row r="174" spans="1:16" s="32" customFormat="1" ht="20.100000000000001" hidden="1" customHeight="1">
      <c r="B174" s="36"/>
      <c r="C174" s="36"/>
      <c r="D174" s="68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</row>
    <row r="175" spans="1:16" s="32" customFormat="1" ht="20.100000000000001" hidden="1" customHeight="1">
      <c r="B175" s="35" t="s">
        <v>109</v>
      </c>
      <c r="C175" s="34"/>
      <c r="D175" s="68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1:16" s="32" customFormat="1" ht="20.100000000000001" hidden="1" customHeight="1">
      <c r="B176" s="35" t="s">
        <v>108</v>
      </c>
      <c r="C176" s="34"/>
      <c r="D176" s="68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</row>
    <row r="177" spans="1:16" s="32" customFormat="1" ht="20.100000000000001" hidden="1" customHeight="1">
      <c r="B177" s="35" t="s">
        <v>101</v>
      </c>
      <c r="C177" s="34"/>
      <c r="D177" s="68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</row>
    <row r="178" spans="1:16" s="32" customFormat="1" ht="42" hidden="1" customHeight="1">
      <c r="B178" s="86" t="s">
        <v>0</v>
      </c>
      <c r="C178" s="86" t="s">
        <v>1</v>
      </c>
      <c r="D178" s="87" t="s">
        <v>2</v>
      </c>
      <c r="E178" s="85" t="s">
        <v>3</v>
      </c>
      <c r="F178" s="85"/>
      <c r="G178" s="85"/>
      <c r="H178" s="85" t="s">
        <v>4</v>
      </c>
      <c r="I178" s="85" t="s">
        <v>5</v>
      </c>
      <c r="J178" s="85"/>
      <c r="K178" s="85"/>
      <c r="L178" s="85"/>
      <c r="M178" s="85" t="s">
        <v>6</v>
      </c>
      <c r="N178" s="85"/>
      <c r="O178" s="85"/>
      <c r="P178" s="85"/>
    </row>
    <row r="179" spans="1:16" s="32" customFormat="1" ht="29.45" hidden="1" customHeight="1">
      <c r="B179" s="86"/>
      <c r="C179" s="86"/>
      <c r="D179" s="87"/>
      <c r="E179" s="51" t="s">
        <v>7</v>
      </c>
      <c r="F179" s="51" t="s">
        <v>8</v>
      </c>
      <c r="G179" s="51" t="s">
        <v>9</v>
      </c>
      <c r="H179" s="85"/>
      <c r="I179" s="51" t="s">
        <v>102</v>
      </c>
      <c r="J179" s="51" t="s">
        <v>10</v>
      </c>
      <c r="K179" s="51" t="s">
        <v>11</v>
      </c>
      <c r="L179" s="51" t="s">
        <v>12</v>
      </c>
      <c r="M179" s="51" t="s">
        <v>13</v>
      </c>
      <c r="N179" s="51" t="s">
        <v>14</v>
      </c>
      <c r="O179" s="51" t="s">
        <v>15</v>
      </c>
      <c r="P179" s="51" t="s">
        <v>16</v>
      </c>
    </row>
    <row r="180" spans="1:16" ht="15" hidden="1" customHeight="1">
      <c r="A180" s="27">
        <v>7</v>
      </c>
      <c r="B180" s="85" t="s">
        <v>17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</row>
    <row r="181" spans="1:16" ht="15.95" hidden="1" customHeight="1">
      <c r="B181" s="51" t="s">
        <v>230</v>
      </c>
      <c r="C181" s="33" t="s">
        <v>231</v>
      </c>
      <c r="D181" s="66" t="s">
        <v>259</v>
      </c>
      <c r="E181" s="29">
        <v>14.72</v>
      </c>
      <c r="F181" s="29">
        <v>17.600000000000001</v>
      </c>
      <c r="G181" s="29">
        <v>3.06</v>
      </c>
      <c r="H181" s="29">
        <v>283.52</v>
      </c>
      <c r="I181" s="29">
        <v>4.9000000000000004</v>
      </c>
      <c r="J181" s="29">
        <v>0.24</v>
      </c>
      <c r="K181" s="29">
        <v>6.46</v>
      </c>
      <c r="L181" s="29">
        <v>12.42</v>
      </c>
      <c r="M181" s="29">
        <v>99.42</v>
      </c>
      <c r="N181" s="29">
        <v>19.600000000000001</v>
      </c>
      <c r="O181" s="29">
        <v>169.44</v>
      </c>
      <c r="P181" s="29">
        <v>3.4</v>
      </c>
    </row>
    <row r="182" spans="1:16" ht="15.95" hidden="1" customHeight="1">
      <c r="B182" s="51" t="s">
        <v>162</v>
      </c>
      <c r="C182" s="33" t="s">
        <v>252</v>
      </c>
      <c r="D182" s="66">
        <v>100</v>
      </c>
      <c r="E182" s="29">
        <v>0.8</v>
      </c>
      <c r="F182" s="29">
        <v>8.0000000000000015E-4</v>
      </c>
      <c r="G182" s="29">
        <v>2.5000000000000001E-3</v>
      </c>
      <c r="H182" s="29">
        <v>0.35249999999999998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9.6928000000000001</v>
      </c>
      <c r="O182" s="29">
        <v>5.8239999999999998</v>
      </c>
      <c r="P182" s="29">
        <v>8.4000000000000005E-2</v>
      </c>
    </row>
    <row r="183" spans="1:16" ht="15.95" hidden="1" customHeight="1">
      <c r="B183" s="51" t="s">
        <v>157</v>
      </c>
      <c r="C183" s="33" t="s">
        <v>254</v>
      </c>
      <c r="D183" s="66">
        <v>100</v>
      </c>
      <c r="E183" s="29">
        <v>0.8</v>
      </c>
      <c r="F183" s="29">
        <v>8.0000000000000015E-4</v>
      </c>
      <c r="G183" s="29">
        <v>1.7000000000000001E-3</v>
      </c>
      <c r="H183" s="29">
        <v>0.18530000000000002</v>
      </c>
      <c r="I183" s="29">
        <v>2.1800000000000001E-3</v>
      </c>
      <c r="J183" s="29">
        <v>1E-3</v>
      </c>
      <c r="K183" s="29">
        <v>0</v>
      </c>
      <c r="L183" s="29">
        <v>0</v>
      </c>
      <c r="M183" s="29">
        <v>2.3000000000000003E-2</v>
      </c>
      <c r="N183" s="29">
        <v>5.52</v>
      </c>
      <c r="O183" s="29">
        <v>3.36</v>
      </c>
      <c r="P183" s="29">
        <v>8.4000000000000005E-2</v>
      </c>
    </row>
    <row r="184" spans="1:16" ht="15.95" hidden="1" customHeight="1">
      <c r="B184" s="51"/>
      <c r="C184" s="33" t="s">
        <v>145</v>
      </c>
      <c r="D184" s="66"/>
      <c r="E184" s="51">
        <v>0.8</v>
      </c>
      <c r="F184" s="51">
        <v>8.0000000000000015E-4</v>
      </c>
      <c r="G184" s="51">
        <v>2.1000000000000003E-3</v>
      </c>
      <c r="H184" s="51">
        <v>0.26890000000000003</v>
      </c>
      <c r="I184" s="51">
        <v>1.09E-3</v>
      </c>
      <c r="J184" s="51">
        <v>5.0000000000000001E-4</v>
      </c>
      <c r="K184" s="51">
        <v>0</v>
      </c>
      <c r="L184" s="51">
        <v>0</v>
      </c>
      <c r="M184" s="51">
        <v>1.1500000000000002E-2</v>
      </c>
      <c r="N184" s="51">
        <v>7.6063999999999998</v>
      </c>
      <c r="O184" s="51">
        <v>4.5919999999999996</v>
      </c>
      <c r="P184" s="51">
        <v>8.4000000000000005E-2</v>
      </c>
    </row>
    <row r="185" spans="1:16" ht="15.95" hidden="1" customHeight="1">
      <c r="B185" s="51" t="s">
        <v>184</v>
      </c>
      <c r="C185" s="33" t="s">
        <v>185</v>
      </c>
      <c r="D185" s="66">
        <v>10</v>
      </c>
      <c r="E185" s="29">
        <v>0.04</v>
      </c>
      <c r="F185" s="29">
        <v>0.57999999999999996</v>
      </c>
      <c r="G185" s="29">
        <v>0.9425</v>
      </c>
      <c r="H185" s="29">
        <v>8.5917000000000012</v>
      </c>
      <c r="I185" s="29">
        <v>6.609000000000001E-2</v>
      </c>
      <c r="J185" s="29">
        <v>0</v>
      </c>
      <c r="K185" s="29">
        <v>0</v>
      </c>
      <c r="L185" s="29">
        <v>4.0000000000000001E-3</v>
      </c>
      <c r="M185" s="29">
        <v>0.24</v>
      </c>
      <c r="N185" s="29">
        <v>7.2</v>
      </c>
      <c r="O185" s="29">
        <v>0</v>
      </c>
      <c r="P185" s="29">
        <v>0</v>
      </c>
    </row>
    <row r="186" spans="1:16" ht="15.95" hidden="1" customHeight="1">
      <c r="B186" s="51" t="s">
        <v>156</v>
      </c>
      <c r="C186" s="33" t="s">
        <v>23</v>
      </c>
      <c r="D186" s="66">
        <v>40</v>
      </c>
      <c r="E186" s="29">
        <v>1.6</v>
      </c>
      <c r="F186" s="29">
        <v>0.01</v>
      </c>
      <c r="G186" s="29">
        <v>0.13250000000000001</v>
      </c>
      <c r="H186" s="29">
        <v>122.0325</v>
      </c>
      <c r="I186" s="29">
        <v>0.46050000000000002</v>
      </c>
      <c r="J186" s="29">
        <v>8.0000000000000002E-3</v>
      </c>
      <c r="K186" s="29">
        <v>0</v>
      </c>
      <c r="L186" s="29">
        <v>0</v>
      </c>
      <c r="M186" s="29">
        <v>0</v>
      </c>
      <c r="N186" s="29">
        <v>49.4</v>
      </c>
      <c r="O186" s="29">
        <v>33.799999999999997</v>
      </c>
      <c r="P186" s="29">
        <v>0.65</v>
      </c>
    </row>
    <row r="187" spans="1:16" ht="15" hidden="1" customHeight="1">
      <c r="B187" s="51"/>
      <c r="C187" s="33" t="s">
        <v>146</v>
      </c>
      <c r="D187" s="66">
        <v>200</v>
      </c>
      <c r="E187" s="29">
        <v>1.3999999999999997</v>
      </c>
      <c r="F187" s="29">
        <v>0.20000000000000004</v>
      </c>
      <c r="G187" s="29">
        <v>14.3</v>
      </c>
      <c r="H187" s="29">
        <v>64.599999999999994</v>
      </c>
      <c r="I187" s="29">
        <v>5.9999999999999991E-2</v>
      </c>
      <c r="J187" s="29">
        <v>15</v>
      </c>
      <c r="K187" s="29">
        <v>0</v>
      </c>
      <c r="L187" s="29">
        <v>1.7</v>
      </c>
      <c r="M187" s="29">
        <v>30</v>
      </c>
      <c r="N187" s="29">
        <v>51</v>
      </c>
      <c r="O187" s="29">
        <v>24</v>
      </c>
      <c r="P187" s="29">
        <v>0.9</v>
      </c>
    </row>
    <row r="188" spans="1:16" ht="15" hidden="1" customHeight="1">
      <c r="B188" s="51" t="s">
        <v>140</v>
      </c>
      <c r="C188" s="33" t="s">
        <v>47</v>
      </c>
      <c r="D188" s="66">
        <v>200</v>
      </c>
      <c r="E188" s="29">
        <v>4.08</v>
      </c>
      <c r="F188" s="29">
        <v>3.54</v>
      </c>
      <c r="G188" s="29">
        <v>17.579999999999998</v>
      </c>
      <c r="H188" s="29">
        <v>118.5</v>
      </c>
      <c r="I188" s="29">
        <v>0.06</v>
      </c>
      <c r="J188" s="29">
        <v>1.58</v>
      </c>
      <c r="K188" s="29">
        <v>0.02</v>
      </c>
      <c r="L188" s="29">
        <v>0</v>
      </c>
      <c r="M188" s="29">
        <v>152.22</v>
      </c>
      <c r="N188" s="29">
        <v>124.56</v>
      </c>
      <c r="O188" s="29">
        <v>21.34</v>
      </c>
      <c r="P188" s="29">
        <v>0.48</v>
      </c>
    </row>
    <row r="189" spans="1:16" ht="15" hidden="1" customHeight="1">
      <c r="A189" s="27">
        <v>7</v>
      </c>
      <c r="B189" s="51"/>
      <c r="C189" s="33" t="s">
        <v>18</v>
      </c>
      <c r="D189" s="66"/>
      <c r="E189" s="51">
        <v>22.64</v>
      </c>
      <c r="F189" s="51">
        <v>21.930800000000001</v>
      </c>
      <c r="G189" s="51">
        <v>36.017099999999999</v>
      </c>
      <c r="H189" s="51">
        <v>597.51310000000001</v>
      </c>
      <c r="I189" s="51">
        <v>5.5476799999999988</v>
      </c>
      <c r="J189" s="51">
        <v>16.828499999999998</v>
      </c>
      <c r="K189" s="51">
        <v>6.4799999999999995</v>
      </c>
      <c r="L189" s="51">
        <v>14.123999999999999</v>
      </c>
      <c r="M189" s="51">
        <v>281.89149999999995</v>
      </c>
      <c r="N189" s="51">
        <v>259.3664</v>
      </c>
      <c r="O189" s="51">
        <v>253.172</v>
      </c>
      <c r="P189" s="51">
        <v>5.5140000000000011</v>
      </c>
    </row>
    <row r="190" spans="1:16" ht="15" hidden="1" customHeight="1">
      <c r="A190" s="27">
        <v>7</v>
      </c>
      <c r="B190" s="85" t="s">
        <v>19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</row>
    <row r="191" spans="1:16" ht="31.15" hidden="1" customHeight="1">
      <c r="A191" s="27">
        <v>7</v>
      </c>
      <c r="B191" s="51" t="s">
        <v>232</v>
      </c>
      <c r="C191" s="33" t="s">
        <v>233</v>
      </c>
      <c r="D191" s="66">
        <v>100</v>
      </c>
      <c r="E191" s="29">
        <v>1.4</v>
      </c>
      <c r="F191" s="29">
        <v>2.9</v>
      </c>
      <c r="G191" s="29">
        <v>7.6</v>
      </c>
      <c r="H191" s="29">
        <v>62.099999999999994</v>
      </c>
      <c r="I191" s="29">
        <v>0</v>
      </c>
      <c r="J191" s="29">
        <v>1.7</v>
      </c>
      <c r="K191" s="29">
        <v>0</v>
      </c>
      <c r="L191" s="29">
        <v>0.2</v>
      </c>
      <c r="M191" s="29">
        <v>9.5</v>
      </c>
      <c r="N191" s="29">
        <v>9.3000000000000007</v>
      </c>
      <c r="O191" s="29">
        <v>5.3</v>
      </c>
      <c r="P191" s="29">
        <v>0.25</v>
      </c>
    </row>
    <row r="192" spans="1:16" ht="31.15" hidden="1" customHeight="1">
      <c r="B192" s="51" t="s">
        <v>171</v>
      </c>
      <c r="C192" s="33" t="s">
        <v>234</v>
      </c>
      <c r="D192" s="66" t="s">
        <v>258</v>
      </c>
      <c r="E192" s="29">
        <v>2</v>
      </c>
      <c r="F192" s="29">
        <v>2.75</v>
      </c>
      <c r="G192" s="29">
        <v>12</v>
      </c>
      <c r="H192" s="29">
        <v>80.749999999999986</v>
      </c>
      <c r="I192" s="29">
        <v>0</v>
      </c>
      <c r="J192" s="29">
        <v>0</v>
      </c>
      <c r="K192" s="29">
        <v>8.25</v>
      </c>
      <c r="L192" s="29">
        <v>1.25</v>
      </c>
      <c r="M192" s="29">
        <v>26.75</v>
      </c>
      <c r="N192" s="29">
        <v>56</v>
      </c>
      <c r="O192" s="29">
        <v>22.75</v>
      </c>
      <c r="P192" s="29">
        <v>1</v>
      </c>
    </row>
    <row r="193" spans="1:16" ht="32.1" hidden="1" customHeight="1">
      <c r="A193" s="27">
        <v>7</v>
      </c>
      <c r="B193" s="51" t="s">
        <v>213</v>
      </c>
      <c r="C193" s="33" t="s">
        <v>214</v>
      </c>
      <c r="D193" s="72" t="s">
        <v>260</v>
      </c>
      <c r="E193" s="29">
        <v>16.774999999999999</v>
      </c>
      <c r="F193" s="29">
        <v>11.824999999999999</v>
      </c>
      <c r="G193" s="29">
        <v>3.3</v>
      </c>
      <c r="H193" s="29">
        <v>186.72499999999999</v>
      </c>
      <c r="I193" s="29">
        <v>0</v>
      </c>
      <c r="J193" s="29">
        <v>0.11</v>
      </c>
      <c r="K193" s="29">
        <v>1.2100000000000002</v>
      </c>
      <c r="L193" s="29">
        <v>2.09</v>
      </c>
      <c r="M193" s="29">
        <v>52.8</v>
      </c>
      <c r="N193" s="29">
        <v>62.81</v>
      </c>
      <c r="O193" s="29">
        <v>247.39</v>
      </c>
      <c r="P193" s="29">
        <v>1.1000000000000001</v>
      </c>
    </row>
    <row r="194" spans="1:16" ht="15" hidden="1" customHeight="1">
      <c r="B194" s="51"/>
      <c r="C194" s="33" t="s">
        <v>45</v>
      </c>
      <c r="D194" s="66">
        <v>180</v>
      </c>
      <c r="E194" s="29">
        <v>3.6719999999999997</v>
      </c>
      <c r="F194" s="29">
        <v>5.76</v>
      </c>
      <c r="G194" s="29">
        <v>19.079999999999998</v>
      </c>
      <c r="H194" s="29">
        <v>142.84799999999998</v>
      </c>
      <c r="I194" s="29">
        <v>0.16200000000000001</v>
      </c>
      <c r="J194" s="29">
        <v>21.797999999999998</v>
      </c>
      <c r="K194" s="29">
        <v>3.6000000000000004E-2</v>
      </c>
      <c r="L194" s="29">
        <v>0.21599999999999997</v>
      </c>
      <c r="M194" s="29">
        <v>44.37</v>
      </c>
      <c r="N194" s="29">
        <v>103.914</v>
      </c>
      <c r="O194" s="29">
        <v>33.299999999999997</v>
      </c>
      <c r="P194" s="29">
        <v>1.2060000000000002</v>
      </c>
    </row>
    <row r="195" spans="1:16" ht="15" hidden="1" customHeight="1">
      <c r="B195" s="51" t="s">
        <v>212</v>
      </c>
      <c r="C195" s="33" t="s">
        <v>178</v>
      </c>
      <c r="D195" s="66">
        <v>200</v>
      </c>
      <c r="E195" s="29">
        <v>0.16</v>
      </c>
      <c r="F195" s="29">
        <v>0.16</v>
      </c>
      <c r="G195" s="29">
        <v>27.88</v>
      </c>
      <c r="H195" s="29">
        <v>113.6</v>
      </c>
      <c r="I195" s="29">
        <v>0</v>
      </c>
      <c r="J195" s="29">
        <v>0.02</v>
      </c>
      <c r="K195" s="29">
        <v>0.9</v>
      </c>
      <c r="L195" s="29">
        <v>0.08</v>
      </c>
      <c r="M195" s="29">
        <v>14.18</v>
      </c>
      <c r="N195" s="29">
        <v>5.14</v>
      </c>
      <c r="O195" s="29">
        <v>4.4000000000000004</v>
      </c>
      <c r="P195" s="29">
        <v>0.96</v>
      </c>
    </row>
    <row r="196" spans="1:16" ht="15" hidden="1" customHeight="1">
      <c r="B196" s="51" t="s">
        <v>151</v>
      </c>
      <c r="C196" s="33" t="s">
        <v>20</v>
      </c>
      <c r="D196" s="66">
        <v>40</v>
      </c>
      <c r="E196" s="29">
        <v>3.0666666666666664</v>
      </c>
      <c r="F196" s="29">
        <v>0.26666666666666672</v>
      </c>
      <c r="G196" s="29">
        <v>19.733333333333334</v>
      </c>
      <c r="H196" s="29">
        <v>93.6</v>
      </c>
      <c r="I196" s="29">
        <v>0</v>
      </c>
      <c r="J196" s="29">
        <v>0</v>
      </c>
      <c r="K196" s="29">
        <v>0</v>
      </c>
      <c r="L196" s="29">
        <v>0.4</v>
      </c>
      <c r="M196" s="29">
        <v>8</v>
      </c>
      <c r="N196" s="29">
        <v>26</v>
      </c>
      <c r="O196" s="29">
        <v>5.6000000000000014</v>
      </c>
      <c r="P196" s="29">
        <v>0.4</v>
      </c>
    </row>
    <row r="197" spans="1:16" ht="15" hidden="1" customHeight="1">
      <c r="B197" s="51" t="s">
        <v>152</v>
      </c>
      <c r="C197" s="33" t="s">
        <v>21</v>
      </c>
      <c r="D197" s="66">
        <v>50</v>
      </c>
      <c r="E197" s="29">
        <v>3.25</v>
      </c>
      <c r="F197" s="29">
        <v>0.625</v>
      </c>
      <c r="G197" s="29">
        <v>19.75</v>
      </c>
      <c r="H197" s="29">
        <v>97.625</v>
      </c>
      <c r="I197" s="29">
        <v>0.125</v>
      </c>
      <c r="J197" s="29">
        <v>0</v>
      </c>
      <c r="K197" s="29">
        <v>0</v>
      </c>
      <c r="L197" s="29">
        <v>0.75</v>
      </c>
      <c r="M197" s="29">
        <v>14.499999999999998</v>
      </c>
      <c r="N197" s="29">
        <v>75</v>
      </c>
      <c r="O197" s="29">
        <v>23.5</v>
      </c>
      <c r="P197" s="29">
        <v>2</v>
      </c>
    </row>
    <row r="198" spans="1:16" ht="15" hidden="1" customHeight="1">
      <c r="A198" s="27">
        <v>7</v>
      </c>
      <c r="B198" s="51"/>
      <c r="C198" s="33" t="s">
        <v>18</v>
      </c>
      <c r="D198" s="66"/>
      <c r="E198" s="39">
        <v>30.323666666666664</v>
      </c>
      <c r="F198" s="39">
        <v>24.286666666666665</v>
      </c>
      <c r="G198" s="39">
        <v>109.34333333333333</v>
      </c>
      <c r="H198" s="39">
        <v>777.24799999999993</v>
      </c>
      <c r="I198" s="39">
        <v>0.28700000000000003</v>
      </c>
      <c r="J198" s="39">
        <v>23.627999999999997</v>
      </c>
      <c r="K198" s="39">
        <v>10.396000000000001</v>
      </c>
      <c r="L198" s="39">
        <v>4.9860000000000007</v>
      </c>
      <c r="M198" s="39">
        <v>170.1</v>
      </c>
      <c r="N198" s="39">
        <v>338.16399999999999</v>
      </c>
      <c r="O198" s="39">
        <v>342.24</v>
      </c>
      <c r="P198" s="39">
        <v>6.9160000000000004</v>
      </c>
    </row>
    <row r="199" spans="1:16" ht="15" hidden="1" customHeight="1">
      <c r="B199" s="91" t="s">
        <v>215</v>
      </c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3"/>
    </row>
    <row r="200" spans="1:16" ht="15" hidden="1" customHeight="1">
      <c r="B200" s="51" t="s">
        <v>235</v>
      </c>
      <c r="C200" s="33" t="s">
        <v>236</v>
      </c>
      <c r="D200" s="66" t="s">
        <v>199</v>
      </c>
      <c r="E200" s="29">
        <v>13.65</v>
      </c>
      <c r="F200" s="29">
        <v>13.86</v>
      </c>
      <c r="G200" s="29">
        <v>66.36</v>
      </c>
      <c r="H200" s="29">
        <v>447.3</v>
      </c>
      <c r="I200" s="29">
        <v>4.2000000000000003E-2</v>
      </c>
      <c r="J200" s="29">
        <v>0.315</v>
      </c>
      <c r="K200" s="29">
        <v>0</v>
      </c>
      <c r="L200" s="29">
        <v>5.04</v>
      </c>
      <c r="M200" s="29">
        <v>48.3</v>
      </c>
      <c r="N200" s="29">
        <v>262.5</v>
      </c>
      <c r="O200" s="29">
        <v>69.3</v>
      </c>
      <c r="P200" s="29">
        <v>2.73</v>
      </c>
    </row>
    <row r="201" spans="1:16" ht="15" hidden="1" customHeight="1">
      <c r="B201" s="51" t="s">
        <v>217</v>
      </c>
      <c r="C201" s="33" t="s">
        <v>216</v>
      </c>
      <c r="D201" s="66">
        <v>200</v>
      </c>
      <c r="E201" s="29">
        <v>0.57999999999999996</v>
      </c>
      <c r="F201" s="29">
        <v>0.06</v>
      </c>
      <c r="G201" s="29">
        <v>30.2</v>
      </c>
      <c r="H201" s="29">
        <v>123.66</v>
      </c>
      <c r="I201" s="29">
        <v>0</v>
      </c>
      <c r="J201" s="29">
        <v>0</v>
      </c>
      <c r="K201" s="29">
        <v>1.1000000000000001</v>
      </c>
      <c r="L201" s="29">
        <v>0.18</v>
      </c>
      <c r="M201" s="29">
        <v>15.7</v>
      </c>
      <c r="N201" s="29">
        <v>3.36</v>
      </c>
      <c r="O201" s="29">
        <v>16.32</v>
      </c>
      <c r="P201" s="29">
        <v>0.38</v>
      </c>
    </row>
    <row r="202" spans="1:16" ht="15" hidden="1" customHeight="1">
      <c r="B202" s="51"/>
      <c r="C202" s="33" t="s">
        <v>18</v>
      </c>
      <c r="D202" s="66"/>
      <c r="E202" s="39">
        <v>14.23</v>
      </c>
      <c r="F202" s="39">
        <v>13.92</v>
      </c>
      <c r="G202" s="39">
        <v>96.56</v>
      </c>
      <c r="H202" s="39">
        <v>570.96</v>
      </c>
      <c r="I202" s="39">
        <v>4.2000000000000003E-2</v>
      </c>
      <c r="J202" s="39">
        <v>0.315</v>
      </c>
      <c r="K202" s="39">
        <v>1.1000000000000001</v>
      </c>
      <c r="L202" s="39">
        <v>5.22</v>
      </c>
      <c r="M202" s="39">
        <v>64</v>
      </c>
      <c r="N202" s="39">
        <v>265.86</v>
      </c>
      <c r="O202" s="39">
        <v>85.62</v>
      </c>
      <c r="P202" s="39">
        <v>3.11</v>
      </c>
    </row>
    <row r="203" spans="1:16" ht="15" hidden="1" customHeight="1">
      <c r="A203" s="27">
        <v>7</v>
      </c>
      <c r="B203" s="51"/>
      <c r="C203" s="51" t="s">
        <v>30</v>
      </c>
      <c r="D203" s="66"/>
      <c r="E203" s="51">
        <v>67.193666666666672</v>
      </c>
      <c r="F203" s="51">
        <v>60.137466666666668</v>
      </c>
      <c r="G203" s="51">
        <v>241.92043333333334</v>
      </c>
      <c r="H203" s="51">
        <v>1945.7211</v>
      </c>
      <c r="I203" s="51">
        <v>5.8766799999999986</v>
      </c>
      <c r="J203" s="51">
        <v>40.771499999999989</v>
      </c>
      <c r="K203" s="51">
        <v>17.976000000000003</v>
      </c>
      <c r="L203" s="51">
        <v>24.33</v>
      </c>
      <c r="M203" s="51">
        <v>515.99149999999997</v>
      </c>
      <c r="N203" s="51">
        <v>863.3904</v>
      </c>
      <c r="O203" s="51">
        <v>681.03200000000004</v>
      </c>
      <c r="P203" s="51">
        <v>15.540000000000001</v>
      </c>
    </row>
    <row r="204" spans="1:16" s="32" customFormat="1" ht="20.100000000000001" hidden="1" customHeight="1">
      <c r="B204" s="36"/>
      <c r="C204" s="36"/>
      <c r="D204" s="68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</row>
    <row r="205" spans="1:16" s="32" customFormat="1" ht="20.100000000000001" hidden="1" customHeight="1">
      <c r="B205" s="35" t="s">
        <v>110</v>
      </c>
      <c r="C205" s="34"/>
      <c r="D205" s="68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</row>
    <row r="206" spans="1:16" s="32" customFormat="1" ht="20.100000000000001" hidden="1" customHeight="1">
      <c r="B206" s="35" t="s">
        <v>108</v>
      </c>
      <c r="C206" s="34"/>
      <c r="D206" s="68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</row>
    <row r="207" spans="1:16" s="32" customFormat="1" ht="20.100000000000001" hidden="1" customHeight="1">
      <c r="B207" s="35" t="s">
        <v>101</v>
      </c>
      <c r="C207" s="34"/>
      <c r="D207" s="68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</row>
    <row r="208" spans="1:16" s="32" customFormat="1" ht="36" hidden="1" customHeight="1">
      <c r="B208" s="86" t="s">
        <v>0</v>
      </c>
      <c r="C208" s="86" t="s">
        <v>1</v>
      </c>
      <c r="D208" s="87" t="s">
        <v>2</v>
      </c>
      <c r="E208" s="85" t="s">
        <v>3</v>
      </c>
      <c r="F208" s="85"/>
      <c r="G208" s="85"/>
      <c r="H208" s="85" t="s">
        <v>4</v>
      </c>
      <c r="I208" s="85" t="s">
        <v>5</v>
      </c>
      <c r="J208" s="85"/>
      <c r="K208" s="85"/>
      <c r="L208" s="85"/>
      <c r="M208" s="85" t="s">
        <v>6</v>
      </c>
      <c r="N208" s="85"/>
      <c r="O208" s="85"/>
      <c r="P208" s="85"/>
    </row>
    <row r="209" spans="1:16" s="32" customFormat="1" ht="32.450000000000003" hidden="1" customHeight="1">
      <c r="B209" s="86"/>
      <c r="C209" s="86"/>
      <c r="D209" s="87"/>
      <c r="E209" s="51" t="s">
        <v>7</v>
      </c>
      <c r="F209" s="51" t="s">
        <v>8</v>
      </c>
      <c r="G209" s="51" t="s">
        <v>9</v>
      </c>
      <c r="H209" s="85"/>
      <c r="I209" s="51" t="s">
        <v>102</v>
      </c>
      <c r="J209" s="51" t="s">
        <v>10</v>
      </c>
      <c r="K209" s="51" t="s">
        <v>11</v>
      </c>
      <c r="L209" s="51" t="s">
        <v>12</v>
      </c>
      <c r="M209" s="51" t="s">
        <v>13</v>
      </c>
      <c r="N209" s="51" t="s">
        <v>14</v>
      </c>
      <c r="O209" s="51" t="s">
        <v>15</v>
      </c>
      <c r="P209" s="51" t="s">
        <v>16</v>
      </c>
    </row>
    <row r="210" spans="1:16" ht="20.100000000000001" hidden="1" customHeight="1">
      <c r="A210" s="27">
        <v>8</v>
      </c>
      <c r="B210" s="85" t="s">
        <v>17</v>
      </c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</row>
    <row r="211" spans="1:16" ht="50.1" hidden="1" customHeight="1">
      <c r="B211" s="51" t="s">
        <v>176</v>
      </c>
      <c r="C211" s="33" t="s">
        <v>200</v>
      </c>
      <c r="D211" s="66" t="s">
        <v>257</v>
      </c>
      <c r="E211" s="28">
        <v>8.1999999999999993</v>
      </c>
      <c r="F211" s="28">
        <v>12.71</v>
      </c>
      <c r="G211" s="28">
        <v>29.315000000000001</v>
      </c>
      <c r="H211" s="28">
        <v>264.45</v>
      </c>
      <c r="I211" s="28">
        <v>0.1845</v>
      </c>
      <c r="J211" s="28">
        <v>0.94299999999999995</v>
      </c>
      <c r="K211" s="28">
        <v>4.0999999999999995E-2</v>
      </c>
      <c r="L211" s="28">
        <v>0.61499999999999999</v>
      </c>
      <c r="M211" s="28">
        <v>145.96</v>
      </c>
      <c r="N211" s="28">
        <v>229.39500000000001</v>
      </c>
      <c r="O211" s="28">
        <v>69.085000000000008</v>
      </c>
      <c r="P211" s="28">
        <v>1.64</v>
      </c>
    </row>
    <row r="212" spans="1:16" ht="15.95" hidden="1" customHeight="1">
      <c r="B212" s="51" t="s">
        <v>169</v>
      </c>
      <c r="C212" s="33" t="s">
        <v>168</v>
      </c>
      <c r="D212" s="66">
        <v>20</v>
      </c>
      <c r="E212" s="28">
        <v>4.04</v>
      </c>
      <c r="F212" s="28">
        <v>5.01</v>
      </c>
      <c r="G212" s="28">
        <v>0</v>
      </c>
      <c r="H212" s="28">
        <v>61.25</v>
      </c>
      <c r="I212" s="28">
        <v>3.2000000000000001E-2</v>
      </c>
      <c r="J212" s="28">
        <v>0</v>
      </c>
      <c r="K212" s="28">
        <v>2E-3</v>
      </c>
      <c r="L212" s="28">
        <v>0.08</v>
      </c>
      <c r="M212" s="28">
        <v>2.052</v>
      </c>
      <c r="N212" s="28">
        <v>27.11</v>
      </c>
      <c r="O212" s="28">
        <v>18.064</v>
      </c>
      <c r="P212" s="28">
        <v>0.62</v>
      </c>
    </row>
    <row r="213" spans="1:16" ht="15.95" hidden="1" customHeight="1">
      <c r="B213" s="51" t="s">
        <v>156</v>
      </c>
      <c r="C213" s="33" t="s">
        <v>23</v>
      </c>
      <c r="D213" s="66">
        <v>40</v>
      </c>
      <c r="E213" s="28">
        <v>1.6</v>
      </c>
      <c r="F213" s="28">
        <v>0.1</v>
      </c>
      <c r="G213" s="28">
        <v>21.2</v>
      </c>
      <c r="H213" s="28">
        <v>92.1</v>
      </c>
      <c r="I213" s="28">
        <v>0.08</v>
      </c>
      <c r="J213" s="28">
        <v>1.6</v>
      </c>
      <c r="K213" s="28">
        <v>0</v>
      </c>
      <c r="L213" s="28">
        <v>0</v>
      </c>
      <c r="M213" s="28">
        <v>15.2</v>
      </c>
      <c r="N213" s="28">
        <v>52</v>
      </c>
      <c r="O213" s="28">
        <v>10.4</v>
      </c>
      <c r="P213" s="28">
        <v>1</v>
      </c>
    </row>
    <row r="214" spans="1:16" s="63" customFormat="1" ht="15" hidden="1" customHeight="1">
      <c r="B214" s="51" t="s">
        <v>155</v>
      </c>
      <c r="C214" s="33" t="s">
        <v>170</v>
      </c>
      <c r="D214" s="66" t="s">
        <v>239</v>
      </c>
      <c r="E214" s="28">
        <v>0.14000000000000001</v>
      </c>
      <c r="F214" s="28">
        <v>0.02</v>
      </c>
      <c r="G214" s="28">
        <v>15.2</v>
      </c>
      <c r="H214" s="28">
        <v>61.54</v>
      </c>
      <c r="I214" s="28">
        <v>0</v>
      </c>
      <c r="J214" s="28">
        <v>0</v>
      </c>
      <c r="K214" s="28">
        <v>2.84</v>
      </c>
      <c r="L214" s="28">
        <v>0.02</v>
      </c>
      <c r="M214" s="28">
        <v>14.2</v>
      </c>
      <c r="N214" s="28">
        <v>2.4</v>
      </c>
      <c r="O214" s="28">
        <v>4.4000000000000004</v>
      </c>
      <c r="P214" s="28">
        <v>0.36</v>
      </c>
    </row>
    <row r="215" spans="1:16" ht="15" hidden="1" customHeight="1">
      <c r="A215" s="27">
        <v>8</v>
      </c>
      <c r="B215" s="51"/>
      <c r="C215" s="33" t="s">
        <v>183</v>
      </c>
      <c r="D215" s="66">
        <v>200</v>
      </c>
      <c r="E215" s="28">
        <v>5.8</v>
      </c>
      <c r="F215" s="28">
        <v>6.4</v>
      </c>
      <c r="G215" s="28">
        <v>9.4</v>
      </c>
      <c r="H215" s="28">
        <v>118.4</v>
      </c>
      <c r="I215" s="28">
        <v>0.1</v>
      </c>
      <c r="J215" s="28">
        <v>2.6</v>
      </c>
      <c r="K215" s="28">
        <v>0</v>
      </c>
      <c r="L215" s="28">
        <v>0</v>
      </c>
      <c r="M215" s="28">
        <v>240</v>
      </c>
      <c r="N215" s="28">
        <v>180</v>
      </c>
      <c r="O215" s="28">
        <v>28</v>
      </c>
      <c r="P215" s="28">
        <v>0.2</v>
      </c>
    </row>
    <row r="216" spans="1:16" ht="15" hidden="1" customHeight="1">
      <c r="B216" s="51"/>
      <c r="C216" s="33" t="s">
        <v>18</v>
      </c>
      <c r="D216" s="66"/>
      <c r="E216" s="39">
        <v>19.779999999999998</v>
      </c>
      <c r="F216" s="39">
        <v>24.240000000000002</v>
      </c>
      <c r="G216" s="39">
        <v>75.115000000000009</v>
      </c>
      <c r="H216" s="39">
        <v>597.74</v>
      </c>
      <c r="I216" s="39">
        <v>0.39649999999999996</v>
      </c>
      <c r="J216" s="39">
        <v>5.1430000000000007</v>
      </c>
      <c r="K216" s="39">
        <v>2.883</v>
      </c>
      <c r="L216" s="39">
        <v>0.71499999999999997</v>
      </c>
      <c r="M216" s="39">
        <v>417.41199999999998</v>
      </c>
      <c r="N216" s="39">
        <v>490.90499999999997</v>
      </c>
      <c r="O216" s="39">
        <v>129.94900000000001</v>
      </c>
      <c r="P216" s="39">
        <v>3.82</v>
      </c>
    </row>
    <row r="217" spans="1:16" ht="15" hidden="1" customHeight="1">
      <c r="A217" s="27">
        <v>8</v>
      </c>
      <c r="B217" s="85" t="s">
        <v>19</v>
      </c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</row>
    <row r="218" spans="1:16" ht="32.1" hidden="1" customHeight="1">
      <c r="A218" s="27">
        <v>8</v>
      </c>
      <c r="B218" s="51" t="s">
        <v>207</v>
      </c>
      <c r="C218" s="33" t="s">
        <v>255</v>
      </c>
      <c r="D218" s="66">
        <v>100</v>
      </c>
      <c r="E218" s="29">
        <v>2.6</v>
      </c>
      <c r="F218" s="29">
        <v>3.4</v>
      </c>
      <c r="G218" s="29">
        <v>15.8</v>
      </c>
      <c r="H218" s="29">
        <v>104.2</v>
      </c>
      <c r="I218" s="29">
        <v>0.09</v>
      </c>
      <c r="J218" s="29">
        <v>39</v>
      </c>
      <c r="K218" s="29">
        <v>0.04</v>
      </c>
      <c r="L218" s="29">
        <v>2.4</v>
      </c>
      <c r="M218" s="29">
        <v>52</v>
      </c>
      <c r="N218" s="29">
        <v>27</v>
      </c>
      <c r="O218" s="29">
        <v>15</v>
      </c>
      <c r="P218" s="29">
        <v>0.7</v>
      </c>
    </row>
    <row r="219" spans="1:16" ht="32.1" hidden="1" customHeight="1">
      <c r="A219" s="27">
        <v>8</v>
      </c>
      <c r="B219" s="51" t="s">
        <v>237</v>
      </c>
      <c r="C219" s="33" t="s">
        <v>238</v>
      </c>
      <c r="D219" s="66">
        <v>100</v>
      </c>
      <c r="E219" s="29">
        <v>2.5</v>
      </c>
      <c r="F219" s="29">
        <v>3.6</v>
      </c>
      <c r="G219" s="29">
        <v>14</v>
      </c>
      <c r="H219" s="29">
        <v>98.4</v>
      </c>
      <c r="I219" s="29">
        <v>0</v>
      </c>
      <c r="J219" s="29">
        <v>8.8000000000000007</v>
      </c>
      <c r="K219" s="29">
        <v>0</v>
      </c>
      <c r="L219" s="29">
        <v>4.0999999999999996</v>
      </c>
      <c r="M219" s="29">
        <v>16.100000000000001</v>
      </c>
      <c r="N219" s="29">
        <v>23.9</v>
      </c>
      <c r="O219" s="29">
        <v>9.6999999999999993</v>
      </c>
      <c r="P219" s="29">
        <v>0.7</v>
      </c>
    </row>
    <row r="220" spans="1:16" ht="15" hidden="1" customHeight="1">
      <c r="A220" s="27">
        <v>8</v>
      </c>
      <c r="B220" s="51"/>
      <c r="C220" s="33" t="s">
        <v>145</v>
      </c>
      <c r="D220" s="66"/>
      <c r="E220" s="51">
        <v>2.5499999999999998</v>
      </c>
      <c r="F220" s="51">
        <v>3.5</v>
      </c>
      <c r="G220" s="51">
        <v>14.9</v>
      </c>
      <c r="H220" s="51">
        <v>101.30000000000001</v>
      </c>
      <c r="I220" s="51">
        <v>4.4999999999999998E-2</v>
      </c>
      <c r="J220" s="51">
        <v>23.9</v>
      </c>
      <c r="K220" s="51">
        <v>0.02</v>
      </c>
      <c r="L220" s="51">
        <v>3.25</v>
      </c>
      <c r="M220" s="51">
        <v>34.049999999999997</v>
      </c>
      <c r="N220" s="51">
        <v>25.45</v>
      </c>
      <c r="O220" s="51">
        <v>12.35</v>
      </c>
      <c r="P220" s="51">
        <v>0.7</v>
      </c>
    </row>
    <row r="221" spans="1:16" ht="32.1" hidden="1" customHeight="1">
      <c r="A221" s="27">
        <v>8</v>
      </c>
      <c r="B221" s="51" t="s">
        <v>141</v>
      </c>
      <c r="C221" s="33" t="s">
        <v>98</v>
      </c>
      <c r="D221" s="66" t="s">
        <v>258</v>
      </c>
      <c r="E221" s="29">
        <v>1.7632727272727271</v>
      </c>
      <c r="F221" s="29">
        <v>5.0061818181818172</v>
      </c>
      <c r="G221" s="29">
        <v>10.418909090909089</v>
      </c>
      <c r="H221" s="29">
        <v>93.784363636363608</v>
      </c>
      <c r="I221" s="29">
        <v>1.1818181818181819E-3</v>
      </c>
      <c r="J221" s="29">
        <v>1.1818181818181818E-2</v>
      </c>
      <c r="K221" s="29">
        <v>12.527272727272726</v>
      </c>
      <c r="L221" s="29">
        <v>2.375454545454545</v>
      </c>
      <c r="M221" s="29">
        <v>49.163636363636357</v>
      </c>
      <c r="N221" s="29">
        <v>26.236363636363635</v>
      </c>
      <c r="O221" s="29">
        <v>51.763636363636373</v>
      </c>
      <c r="P221" s="29">
        <v>1.1818181818181817</v>
      </c>
    </row>
    <row r="222" spans="1:16" ht="15" hidden="1" customHeight="1">
      <c r="A222" s="27">
        <v>8</v>
      </c>
      <c r="B222" s="51" t="s">
        <v>187</v>
      </c>
      <c r="C222" s="33" t="s">
        <v>188</v>
      </c>
      <c r="D222" s="66" t="s">
        <v>261</v>
      </c>
      <c r="E222" s="29">
        <v>15.1</v>
      </c>
      <c r="F222" s="29">
        <v>24</v>
      </c>
      <c r="G222" s="29">
        <v>5.65</v>
      </c>
      <c r="H222" s="29">
        <v>275</v>
      </c>
      <c r="I222" s="29">
        <v>0</v>
      </c>
      <c r="J222" s="29">
        <v>0.1</v>
      </c>
      <c r="K222" s="29">
        <v>1.1000000000000001</v>
      </c>
      <c r="L222" s="29">
        <v>1.5</v>
      </c>
      <c r="M222" s="29">
        <v>24</v>
      </c>
      <c r="N222" s="29">
        <v>136.25</v>
      </c>
      <c r="O222" s="29">
        <v>17.75</v>
      </c>
      <c r="P222" s="29">
        <v>1.6</v>
      </c>
    </row>
    <row r="223" spans="1:16" ht="32.1" hidden="1" customHeight="1">
      <c r="B223" s="51" t="s">
        <v>167</v>
      </c>
      <c r="C223" s="33" t="s">
        <v>205</v>
      </c>
      <c r="D223" s="66">
        <v>180</v>
      </c>
      <c r="E223" s="29">
        <v>6.6239999999999997</v>
      </c>
      <c r="F223" s="29">
        <v>5.4179999999999993</v>
      </c>
      <c r="G223" s="29">
        <v>29.933999999999997</v>
      </c>
      <c r="H223" s="29">
        <v>194.99399999999997</v>
      </c>
      <c r="I223" s="29">
        <v>7.2000000000000008E-2</v>
      </c>
      <c r="J223" s="29">
        <v>0</v>
      </c>
      <c r="K223" s="29">
        <v>0.18</v>
      </c>
      <c r="L223" s="29">
        <v>1.17</v>
      </c>
      <c r="M223" s="29">
        <v>5.8320000000000007</v>
      </c>
      <c r="N223" s="29">
        <v>44.604000000000006</v>
      </c>
      <c r="O223" s="29">
        <v>25.344000000000001</v>
      </c>
      <c r="P223" s="29">
        <v>1.3319999999999999</v>
      </c>
    </row>
    <row r="224" spans="1:16" ht="15" hidden="1" customHeight="1">
      <c r="B224" s="51" t="s">
        <v>153</v>
      </c>
      <c r="C224" s="33" t="s">
        <v>48</v>
      </c>
      <c r="D224" s="66">
        <v>200</v>
      </c>
      <c r="E224" s="29">
        <v>0.28000000000000003</v>
      </c>
      <c r="F224" s="29">
        <v>0.1</v>
      </c>
      <c r="G224" s="29">
        <v>28.88</v>
      </c>
      <c r="H224" s="29">
        <v>117.54</v>
      </c>
      <c r="I224" s="29">
        <v>0</v>
      </c>
      <c r="J224" s="29">
        <v>19.3</v>
      </c>
      <c r="K224" s="29">
        <v>0</v>
      </c>
      <c r="L224" s="29">
        <v>0.16</v>
      </c>
      <c r="M224" s="29">
        <v>13.66</v>
      </c>
      <c r="N224" s="29">
        <v>7.38</v>
      </c>
      <c r="O224" s="29">
        <v>5.78</v>
      </c>
      <c r="P224" s="29">
        <v>0.46800000000000003</v>
      </c>
    </row>
    <row r="225" spans="1:16" ht="15" hidden="1" customHeight="1">
      <c r="B225" s="51" t="s">
        <v>154</v>
      </c>
      <c r="C225" s="33" t="s">
        <v>20</v>
      </c>
      <c r="D225" s="66">
        <v>40</v>
      </c>
      <c r="E225" s="29">
        <v>3.0666666666666664</v>
      </c>
      <c r="F225" s="29">
        <v>0.26666666666666672</v>
      </c>
      <c r="G225" s="29">
        <v>19.733333333333334</v>
      </c>
      <c r="H225" s="29">
        <v>93.6</v>
      </c>
      <c r="I225" s="29">
        <v>0</v>
      </c>
      <c r="J225" s="29">
        <v>0</v>
      </c>
      <c r="K225" s="29">
        <v>0</v>
      </c>
      <c r="L225" s="29">
        <v>0.4</v>
      </c>
      <c r="M225" s="29">
        <v>8</v>
      </c>
      <c r="N225" s="29">
        <v>26</v>
      </c>
      <c r="O225" s="29">
        <v>5.6000000000000014</v>
      </c>
      <c r="P225" s="29">
        <v>0.4</v>
      </c>
    </row>
    <row r="226" spans="1:16" ht="15" hidden="1" customHeight="1">
      <c r="B226" s="51" t="s">
        <v>158</v>
      </c>
      <c r="C226" s="33" t="s">
        <v>21</v>
      </c>
      <c r="D226" s="66">
        <v>50</v>
      </c>
      <c r="E226" s="29">
        <v>3.25</v>
      </c>
      <c r="F226" s="29">
        <v>0.625</v>
      </c>
      <c r="G226" s="29">
        <v>19.75</v>
      </c>
      <c r="H226" s="29">
        <v>97.625</v>
      </c>
      <c r="I226" s="29">
        <v>0.125</v>
      </c>
      <c r="J226" s="29">
        <v>0</v>
      </c>
      <c r="K226" s="29">
        <v>0</v>
      </c>
      <c r="L226" s="29">
        <v>0.75</v>
      </c>
      <c r="M226" s="29">
        <v>14.499999999999998</v>
      </c>
      <c r="N226" s="29">
        <v>75</v>
      </c>
      <c r="O226" s="29">
        <v>23.5</v>
      </c>
      <c r="P226" s="29">
        <v>2</v>
      </c>
    </row>
    <row r="227" spans="1:16" ht="15" hidden="1" customHeight="1">
      <c r="A227" s="27">
        <v>8</v>
      </c>
      <c r="B227" s="51"/>
      <c r="C227" s="33" t="s">
        <v>18</v>
      </c>
      <c r="D227" s="66"/>
      <c r="E227" s="51">
        <v>32.633939393939393</v>
      </c>
      <c r="F227" s="51">
        <v>38.915848484848482</v>
      </c>
      <c r="G227" s="51">
        <v>129.26624242424242</v>
      </c>
      <c r="H227" s="51">
        <v>973.84336363636351</v>
      </c>
      <c r="I227" s="51">
        <v>0.24318181818181819</v>
      </c>
      <c r="J227" s="51">
        <v>43.311818181818182</v>
      </c>
      <c r="K227" s="51">
        <v>13.827272727272724</v>
      </c>
      <c r="L227" s="51">
        <v>9.6054545454545455</v>
      </c>
      <c r="M227" s="51">
        <v>149.20563636363636</v>
      </c>
      <c r="N227" s="51">
        <v>340.92036363636362</v>
      </c>
      <c r="O227" s="51">
        <v>142.08763636363636</v>
      </c>
      <c r="P227" s="51">
        <v>7.6818181818181817</v>
      </c>
    </row>
    <row r="228" spans="1:16" ht="15" hidden="1" customHeight="1">
      <c r="B228" s="91" t="s">
        <v>215</v>
      </c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3"/>
    </row>
    <row r="229" spans="1:16" ht="15" hidden="1" customHeight="1">
      <c r="B229" s="51" t="s">
        <v>218</v>
      </c>
      <c r="C229" s="33" t="s">
        <v>219</v>
      </c>
      <c r="D229" s="66">
        <v>100</v>
      </c>
      <c r="E229" s="29">
        <v>12.9</v>
      </c>
      <c r="F229" s="29">
        <v>12.86</v>
      </c>
      <c r="G229" s="29">
        <v>16.399999999999999</v>
      </c>
      <c r="H229" s="29">
        <v>232.94</v>
      </c>
      <c r="I229" s="29">
        <v>0</v>
      </c>
      <c r="J229" s="29">
        <v>7.0000000000000007E-2</v>
      </c>
      <c r="K229" s="29">
        <v>3.27</v>
      </c>
      <c r="L229" s="29">
        <v>0.81</v>
      </c>
      <c r="M229" s="29">
        <v>3.89</v>
      </c>
      <c r="N229" s="29">
        <v>192.82</v>
      </c>
      <c r="O229" s="29">
        <v>21.05</v>
      </c>
      <c r="P229" s="29">
        <v>1.19</v>
      </c>
    </row>
    <row r="230" spans="1:16" ht="15" hidden="1" customHeight="1">
      <c r="B230" s="51" t="s">
        <v>150</v>
      </c>
      <c r="C230" s="33" t="s">
        <v>49</v>
      </c>
      <c r="D230" s="66">
        <v>200</v>
      </c>
      <c r="E230" s="29">
        <v>0.66</v>
      </c>
      <c r="F230" s="29">
        <v>0.1</v>
      </c>
      <c r="G230" s="29">
        <v>28.02</v>
      </c>
      <c r="H230" s="29">
        <v>115.62</v>
      </c>
      <c r="I230" s="29">
        <v>0.02</v>
      </c>
      <c r="J230" s="29">
        <v>0.68</v>
      </c>
      <c r="K230" s="29">
        <v>0</v>
      </c>
      <c r="L230" s="29">
        <v>0.5</v>
      </c>
      <c r="M230" s="29">
        <v>32.36</v>
      </c>
      <c r="N230" s="29">
        <v>23.44</v>
      </c>
      <c r="O230" s="29">
        <v>17.46</v>
      </c>
      <c r="P230" s="29">
        <v>0.68799999999999994</v>
      </c>
    </row>
    <row r="231" spans="1:16" ht="15" hidden="1" customHeight="1">
      <c r="B231" s="51"/>
      <c r="C231" s="33" t="s">
        <v>18</v>
      </c>
      <c r="D231" s="66"/>
      <c r="E231" s="51">
        <v>13.56</v>
      </c>
      <c r="F231" s="51">
        <v>12.959999999999999</v>
      </c>
      <c r="G231" s="51">
        <v>44.42</v>
      </c>
      <c r="H231" s="51">
        <v>348.56</v>
      </c>
      <c r="I231" s="51">
        <v>0.02</v>
      </c>
      <c r="J231" s="51">
        <v>0.75</v>
      </c>
      <c r="K231" s="51">
        <v>3.27</v>
      </c>
      <c r="L231" s="51">
        <v>1.31</v>
      </c>
      <c r="M231" s="51">
        <v>36.25</v>
      </c>
      <c r="N231" s="51">
        <v>216.26</v>
      </c>
      <c r="O231" s="51">
        <v>38.510000000000005</v>
      </c>
      <c r="P231" s="51">
        <v>1.8779999999999999</v>
      </c>
    </row>
    <row r="232" spans="1:16" ht="15" hidden="1" customHeight="1">
      <c r="A232" s="27">
        <v>8</v>
      </c>
      <c r="B232" s="51"/>
      <c r="C232" s="51" t="s">
        <v>31</v>
      </c>
      <c r="D232" s="66"/>
      <c r="E232" s="51">
        <v>65.973939393939389</v>
      </c>
      <c r="F232" s="51">
        <v>76.115848484848485</v>
      </c>
      <c r="G232" s="51">
        <v>248.80124242424245</v>
      </c>
      <c r="H232" s="51">
        <v>1920.1433636363636</v>
      </c>
      <c r="I232" s="51">
        <v>0.65968181818181815</v>
      </c>
      <c r="J232" s="51">
        <v>49.204818181818183</v>
      </c>
      <c r="K232" s="51">
        <v>19.980272727272723</v>
      </c>
      <c r="L232" s="51">
        <v>11.630454545454546</v>
      </c>
      <c r="M232" s="51">
        <v>602.86763636363639</v>
      </c>
      <c r="N232" s="51">
        <v>1048.0853636363636</v>
      </c>
      <c r="O232" s="51">
        <v>310.54663636363637</v>
      </c>
      <c r="P232" s="51">
        <v>13.379818181818182</v>
      </c>
    </row>
    <row r="233" spans="1:16" s="32" customFormat="1" ht="20.100000000000001" hidden="1" customHeight="1">
      <c r="B233" s="36"/>
      <c r="C233" s="36"/>
      <c r="D233" s="6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</row>
    <row r="234" spans="1:16" s="32" customFormat="1" ht="20.100000000000001" hidden="1" customHeight="1">
      <c r="B234" s="35" t="s">
        <v>111</v>
      </c>
      <c r="C234" s="34"/>
      <c r="D234" s="68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</row>
    <row r="235" spans="1:16" s="32" customFormat="1" ht="20.100000000000001" hidden="1" customHeight="1">
      <c r="B235" s="35" t="s">
        <v>108</v>
      </c>
      <c r="C235" s="34"/>
      <c r="D235" s="68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</row>
    <row r="236" spans="1:16" s="32" customFormat="1" ht="20.100000000000001" hidden="1" customHeight="1">
      <c r="B236" s="35" t="s">
        <v>101</v>
      </c>
      <c r="C236" s="34"/>
      <c r="D236" s="68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</row>
    <row r="237" spans="1:16" s="32" customFormat="1" ht="33.75" hidden="1" customHeight="1">
      <c r="B237" s="86" t="s">
        <v>0</v>
      </c>
      <c r="C237" s="86" t="s">
        <v>1</v>
      </c>
      <c r="D237" s="87" t="s">
        <v>2</v>
      </c>
      <c r="E237" s="85" t="s">
        <v>3</v>
      </c>
      <c r="F237" s="85"/>
      <c r="G237" s="85"/>
      <c r="H237" s="85" t="s">
        <v>4</v>
      </c>
      <c r="I237" s="85" t="s">
        <v>5</v>
      </c>
      <c r="J237" s="85"/>
      <c r="K237" s="85"/>
      <c r="L237" s="85"/>
      <c r="M237" s="85" t="s">
        <v>6</v>
      </c>
      <c r="N237" s="85"/>
      <c r="O237" s="85"/>
      <c r="P237" s="85"/>
    </row>
    <row r="238" spans="1:16" s="32" customFormat="1" ht="39" hidden="1" customHeight="1">
      <c r="B238" s="86"/>
      <c r="C238" s="86"/>
      <c r="D238" s="87"/>
      <c r="E238" s="51" t="s">
        <v>7</v>
      </c>
      <c r="F238" s="51" t="s">
        <v>8</v>
      </c>
      <c r="G238" s="51" t="s">
        <v>9</v>
      </c>
      <c r="H238" s="85"/>
      <c r="I238" s="51" t="s">
        <v>102</v>
      </c>
      <c r="J238" s="51" t="s">
        <v>10</v>
      </c>
      <c r="K238" s="51" t="s">
        <v>11</v>
      </c>
      <c r="L238" s="51" t="s">
        <v>12</v>
      </c>
      <c r="M238" s="51" t="s">
        <v>13</v>
      </c>
      <c r="N238" s="51" t="s">
        <v>14</v>
      </c>
      <c r="O238" s="51" t="s">
        <v>15</v>
      </c>
      <c r="P238" s="51" t="s">
        <v>16</v>
      </c>
    </row>
    <row r="239" spans="1:16" ht="15" hidden="1" customHeight="1">
      <c r="A239" s="27">
        <v>9</v>
      </c>
      <c r="B239" s="85" t="s">
        <v>17</v>
      </c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</row>
    <row r="240" spans="1:16" ht="32.1" hidden="1" customHeight="1">
      <c r="B240" s="48" t="s">
        <v>240</v>
      </c>
      <c r="C240" s="33" t="s">
        <v>241</v>
      </c>
      <c r="D240" s="66" t="s">
        <v>137</v>
      </c>
      <c r="E240" s="28">
        <v>20.475000000000001</v>
      </c>
      <c r="F240" s="28">
        <v>16.715999999999998</v>
      </c>
      <c r="G240" s="28">
        <v>34.671000000000006</v>
      </c>
      <c r="H240" s="28">
        <v>381.57</v>
      </c>
      <c r="I240" s="28">
        <v>8.4000000000000005E-2</v>
      </c>
      <c r="J240" s="28">
        <v>2.3100000000000005</v>
      </c>
      <c r="K240" s="28">
        <v>0.126</v>
      </c>
      <c r="L240" s="28">
        <v>7.056</v>
      </c>
      <c r="M240" s="28">
        <v>215.67</v>
      </c>
      <c r="N240" s="28">
        <v>309.33000000000004</v>
      </c>
      <c r="O240" s="28">
        <v>47.145000000000003</v>
      </c>
      <c r="P240" s="28">
        <v>1.2389999999999999</v>
      </c>
    </row>
    <row r="241" spans="1:16" ht="15" hidden="1" customHeight="1">
      <c r="B241" s="48"/>
      <c r="C241" s="33" t="s">
        <v>146</v>
      </c>
      <c r="D241" s="66">
        <v>150</v>
      </c>
      <c r="E241" s="28">
        <v>1.3999999999999997</v>
      </c>
      <c r="F241" s="28">
        <v>0.20000000000000004</v>
      </c>
      <c r="G241" s="28">
        <v>14.3</v>
      </c>
      <c r="H241" s="28">
        <v>64.599999999999994</v>
      </c>
      <c r="I241" s="28">
        <v>5.9999999999999991E-2</v>
      </c>
      <c r="J241" s="28">
        <v>15</v>
      </c>
      <c r="K241" s="28">
        <v>0</v>
      </c>
      <c r="L241" s="28">
        <v>1.7</v>
      </c>
      <c r="M241" s="28">
        <v>30</v>
      </c>
      <c r="N241" s="28">
        <v>51</v>
      </c>
      <c r="O241" s="28">
        <v>24</v>
      </c>
      <c r="P241" s="28">
        <v>0.9</v>
      </c>
    </row>
    <row r="242" spans="1:16" ht="15" hidden="1" customHeight="1">
      <c r="B242" s="48" t="s">
        <v>144</v>
      </c>
      <c r="C242" s="33" t="s">
        <v>116</v>
      </c>
      <c r="D242" s="66">
        <v>10</v>
      </c>
      <c r="E242" s="28">
        <v>0.25</v>
      </c>
      <c r="F242" s="28">
        <v>5</v>
      </c>
      <c r="G242" s="28">
        <v>1.89</v>
      </c>
      <c r="H242" s="28">
        <v>53.56</v>
      </c>
      <c r="I242" s="28">
        <v>1E-3</v>
      </c>
      <c r="J242" s="28">
        <v>0</v>
      </c>
      <c r="K242" s="28">
        <v>0.04</v>
      </c>
      <c r="L242" s="28">
        <v>0.1</v>
      </c>
      <c r="M242" s="28">
        <v>2.4</v>
      </c>
      <c r="N242" s="28">
        <v>3</v>
      </c>
      <c r="O242" s="28">
        <v>0</v>
      </c>
      <c r="P242" s="28">
        <v>0.02</v>
      </c>
    </row>
    <row r="243" spans="1:16" ht="15" hidden="1" customHeight="1">
      <c r="B243" s="48" t="s">
        <v>156</v>
      </c>
      <c r="C243" s="33" t="s">
        <v>23</v>
      </c>
      <c r="D243" s="66">
        <v>40</v>
      </c>
      <c r="E243" s="28">
        <v>1.6</v>
      </c>
      <c r="F243" s="28">
        <v>0.1</v>
      </c>
      <c r="G243" s="28">
        <v>21.2</v>
      </c>
      <c r="H243" s="28">
        <v>92.1</v>
      </c>
      <c r="I243" s="28">
        <v>0.08</v>
      </c>
      <c r="J243" s="28">
        <v>1.6</v>
      </c>
      <c r="K243" s="28">
        <v>0</v>
      </c>
      <c r="L243" s="28">
        <v>0</v>
      </c>
      <c r="M243" s="28">
        <v>15.2</v>
      </c>
      <c r="N243" s="28">
        <v>52</v>
      </c>
      <c r="O243" s="28">
        <v>10.4</v>
      </c>
      <c r="P243" s="28">
        <v>1</v>
      </c>
    </row>
    <row r="244" spans="1:16" ht="15" hidden="1" customHeight="1">
      <c r="B244" s="48" t="s">
        <v>189</v>
      </c>
      <c r="C244" s="33" t="s">
        <v>25</v>
      </c>
      <c r="D244" s="66" t="s">
        <v>138</v>
      </c>
      <c r="E244" s="28">
        <v>0.08</v>
      </c>
      <c r="F244" s="28">
        <v>0.02</v>
      </c>
      <c r="G244" s="28">
        <v>15</v>
      </c>
      <c r="H244" s="28">
        <v>60.5</v>
      </c>
      <c r="I244" s="28">
        <v>0</v>
      </c>
      <c r="J244" s="28">
        <v>0.04</v>
      </c>
      <c r="K244" s="28">
        <v>0</v>
      </c>
      <c r="L244" s="28">
        <v>0</v>
      </c>
      <c r="M244" s="28">
        <v>11.1</v>
      </c>
      <c r="N244" s="28">
        <v>2.8</v>
      </c>
      <c r="O244" s="28">
        <v>1.4</v>
      </c>
      <c r="P244" s="28">
        <v>0.28000000000000003</v>
      </c>
    </row>
    <row r="245" spans="1:16" ht="15" hidden="1" customHeight="1">
      <c r="A245" s="27">
        <v>9</v>
      </c>
      <c r="B245" s="51"/>
      <c r="C245" s="33" t="s">
        <v>18</v>
      </c>
      <c r="D245" s="66"/>
      <c r="E245" s="51">
        <v>23.805</v>
      </c>
      <c r="F245" s="51">
        <v>22.035999999999998</v>
      </c>
      <c r="G245" s="51">
        <v>87.061000000000007</v>
      </c>
      <c r="H245" s="51">
        <v>652.32999999999993</v>
      </c>
      <c r="I245" s="51">
        <v>0.22499999999999998</v>
      </c>
      <c r="J245" s="51">
        <v>18.950000000000003</v>
      </c>
      <c r="K245" s="51">
        <v>0.16600000000000001</v>
      </c>
      <c r="L245" s="51">
        <v>8.8559999999999999</v>
      </c>
      <c r="M245" s="51">
        <v>274.37</v>
      </c>
      <c r="N245" s="51">
        <v>418.13000000000005</v>
      </c>
      <c r="O245" s="51">
        <v>82.945000000000022</v>
      </c>
      <c r="P245" s="51">
        <v>3.4390000000000001</v>
      </c>
    </row>
    <row r="246" spans="1:16" ht="15" hidden="1" customHeight="1">
      <c r="A246" s="27">
        <v>9</v>
      </c>
      <c r="B246" s="85" t="s">
        <v>19</v>
      </c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</row>
    <row r="247" spans="1:16" ht="31.15" hidden="1" customHeight="1">
      <c r="A247" s="27">
        <v>9</v>
      </c>
      <c r="B247" s="51" t="s">
        <v>210</v>
      </c>
      <c r="C247" s="33" t="s">
        <v>251</v>
      </c>
      <c r="D247" s="66">
        <v>100</v>
      </c>
      <c r="E247" s="29">
        <v>6.44</v>
      </c>
      <c r="F247" s="29">
        <v>5.59</v>
      </c>
      <c r="G247" s="29">
        <v>37.85</v>
      </c>
      <c r="H247" s="29">
        <v>233.6</v>
      </c>
      <c r="I247" s="29">
        <v>0</v>
      </c>
      <c r="J247" s="29">
        <v>0.35</v>
      </c>
      <c r="K247" s="29">
        <v>0</v>
      </c>
      <c r="L247" s="29">
        <v>3.43</v>
      </c>
      <c r="M247" s="29">
        <v>84.32</v>
      </c>
      <c r="N247" s="29">
        <v>77.22</v>
      </c>
      <c r="O247" s="29">
        <v>297.75</v>
      </c>
      <c r="P247" s="29">
        <v>3.9</v>
      </c>
    </row>
    <row r="248" spans="1:16" ht="31.15" hidden="1" customHeight="1">
      <c r="A248" s="27">
        <v>9</v>
      </c>
      <c r="B248" s="51" t="s">
        <v>177</v>
      </c>
      <c r="C248" s="33" t="s">
        <v>206</v>
      </c>
      <c r="D248" s="66">
        <v>100</v>
      </c>
      <c r="E248" s="29">
        <v>0.9</v>
      </c>
      <c r="F248" s="29">
        <v>6</v>
      </c>
      <c r="G248" s="29">
        <v>3.6</v>
      </c>
      <c r="H248" s="29">
        <v>72</v>
      </c>
      <c r="I248" s="29">
        <v>0</v>
      </c>
      <c r="J248" s="29">
        <v>8.1999999999999993</v>
      </c>
      <c r="K248" s="29">
        <v>0</v>
      </c>
      <c r="L248" s="29">
        <v>0.3</v>
      </c>
      <c r="M248" s="29">
        <v>19</v>
      </c>
      <c r="N248" s="29">
        <v>33.9</v>
      </c>
      <c r="O248" s="29">
        <v>16</v>
      </c>
      <c r="P248" s="29">
        <v>0.7</v>
      </c>
    </row>
    <row r="249" spans="1:16" ht="19.899999999999999" hidden="1" customHeight="1">
      <c r="A249" s="27">
        <v>9</v>
      </c>
      <c r="B249" s="51"/>
      <c r="C249" s="33" t="s">
        <v>145</v>
      </c>
      <c r="D249" s="66"/>
      <c r="E249" s="51">
        <v>3.6700000000000004</v>
      </c>
      <c r="F249" s="51">
        <v>5.7949999999999999</v>
      </c>
      <c r="G249" s="51">
        <v>20.725000000000001</v>
      </c>
      <c r="H249" s="51">
        <v>152.80000000000001</v>
      </c>
      <c r="I249" s="51">
        <v>0</v>
      </c>
      <c r="J249" s="51">
        <v>4.2749999999999995</v>
      </c>
      <c r="K249" s="51">
        <v>0</v>
      </c>
      <c r="L249" s="51">
        <v>1.865</v>
      </c>
      <c r="M249" s="51">
        <v>51.66</v>
      </c>
      <c r="N249" s="51">
        <v>55.56</v>
      </c>
      <c r="O249" s="51">
        <v>156.875</v>
      </c>
      <c r="P249" s="51">
        <v>2.2999999999999998</v>
      </c>
    </row>
    <row r="250" spans="1:16" ht="31.15" hidden="1" customHeight="1">
      <c r="B250" s="51" t="s">
        <v>143</v>
      </c>
      <c r="C250" s="33" t="s">
        <v>242</v>
      </c>
      <c r="D250" s="66" t="s">
        <v>262</v>
      </c>
      <c r="E250" s="29">
        <v>12.054418604651161</v>
      </c>
      <c r="F250" s="29">
        <v>7.7712790697674423</v>
      </c>
      <c r="G250" s="29">
        <v>33.328372093023255</v>
      </c>
      <c r="H250" s="29">
        <v>251.4726744186047</v>
      </c>
      <c r="I250" s="29">
        <v>2.2186046511627908E-2</v>
      </c>
      <c r="J250" s="29">
        <v>0.24651162790697678</v>
      </c>
      <c r="K250" s="29">
        <v>5.6771627906976745</v>
      </c>
      <c r="L250" s="29">
        <v>2.7054651162790697</v>
      </c>
      <c r="M250" s="29">
        <v>46.220930232558139</v>
      </c>
      <c r="N250" s="29">
        <v>49.795348837209303</v>
      </c>
      <c r="O250" s="29">
        <v>89.360465116279059</v>
      </c>
      <c r="P250" s="29">
        <v>2.3233720930232562</v>
      </c>
    </row>
    <row r="251" spans="1:16" ht="15" hidden="1" customHeight="1">
      <c r="A251" s="27">
        <v>9</v>
      </c>
      <c r="B251" s="51" t="s">
        <v>243</v>
      </c>
      <c r="C251" s="33" t="s">
        <v>244</v>
      </c>
      <c r="D251" s="66">
        <v>100</v>
      </c>
      <c r="E251" s="29">
        <v>11</v>
      </c>
      <c r="F251" s="29">
        <v>15</v>
      </c>
      <c r="G251" s="29">
        <v>7</v>
      </c>
      <c r="H251" s="29">
        <v>207</v>
      </c>
      <c r="I251" s="29">
        <v>0</v>
      </c>
      <c r="J251" s="29">
        <v>0</v>
      </c>
      <c r="K251" s="29">
        <v>1</v>
      </c>
      <c r="L251" s="29">
        <v>3</v>
      </c>
      <c r="M251" s="29">
        <v>20</v>
      </c>
      <c r="N251" s="29">
        <v>22</v>
      </c>
      <c r="O251" s="29">
        <v>129</v>
      </c>
      <c r="P251" s="29">
        <v>2</v>
      </c>
    </row>
    <row r="252" spans="1:16" ht="32.1" hidden="1" customHeight="1">
      <c r="B252" s="51" t="s">
        <v>139</v>
      </c>
      <c r="C252" s="33" t="s">
        <v>204</v>
      </c>
      <c r="D252" s="66">
        <v>180</v>
      </c>
      <c r="E252" s="29">
        <v>5.3460000000000001</v>
      </c>
      <c r="F252" s="29">
        <v>6.9479999999999995</v>
      </c>
      <c r="G252" s="29">
        <v>37.224000000000004</v>
      </c>
      <c r="H252" s="29">
        <v>232.81200000000001</v>
      </c>
      <c r="I252" s="29">
        <v>0.28800000000000003</v>
      </c>
      <c r="J252" s="29">
        <v>0</v>
      </c>
      <c r="K252" s="29">
        <v>1.8000000000000002E-2</v>
      </c>
      <c r="L252" s="29">
        <v>0.72</v>
      </c>
      <c r="M252" s="29">
        <v>18.468</v>
      </c>
      <c r="N252" s="29">
        <v>243.99000000000004</v>
      </c>
      <c r="O252" s="29">
        <v>162.57599999999999</v>
      </c>
      <c r="P252" s="29">
        <v>5.58</v>
      </c>
    </row>
    <row r="253" spans="1:16" ht="15" hidden="1" customHeight="1">
      <c r="B253" s="51" t="s">
        <v>150</v>
      </c>
      <c r="C253" s="33" t="s">
        <v>49</v>
      </c>
      <c r="D253" s="66">
        <v>200</v>
      </c>
      <c r="E253" s="29">
        <v>0.66</v>
      </c>
      <c r="F253" s="29">
        <v>0.1</v>
      </c>
      <c r="G253" s="29">
        <v>28.02</v>
      </c>
      <c r="H253" s="29">
        <v>115.62</v>
      </c>
      <c r="I253" s="29">
        <v>0.02</v>
      </c>
      <c r="J253" s="29">
        <v>0.68</v>
      </c>
      <c r="K253" s="29">
        <v>0</v>
      </c>
      <c r="L253" s="29">
        <v>0.5</v>
      </c>
      <c r="M253" s="29">
        <v>32.36</v>
      </c>
      <c r="N253" s="29">
        <v>23.44</v>
      </c>
      <c r="O253" s="29">
        <v>17.46</v>
      </c>
      <c r="P253" s="29">
        <v>0.68799999999999994</v>
      </c>
    </row>
    <row r="254" spans="1:16" ht="15" hidden="1" customHeight="1">
      <c r="B254" s="51" t="s">
        <v>154</v>
      </c>
      <c r="C254" s="33" t="s">
        <v>20</v>
      </c>
      <c r="D254" s="66">
        <v>40</v>
      </c>
      <c r="E254" s="29">
        <v>3.0680000000000001</v>
      </c>
      <c r="F254" s="29">
        <v>0.26800000000000002</v>
      </c>
      <c r="G254" s="29">
        <v>19.731999999999999</v>
      </c>
      <c r="H254" s="29">
        <v>93.612000000000009</v>
      </c>
      <c r="I254" s="29">
        <v>0</v>
      </c>
      <c r="J254" s="29">
        <v>0</v>
      </c>
      <c r="K254" s="29">
        <v>0</v>
      </c>
      <c r="L254" s="29">
        <v>0.4</v>
      </c>
      <c r="M254" s="29">
        <v>8</v>
      </c>
      <c r="N254" s="29">
        <v>26</v>
      </c>
      <c r="O254" s="29">
        <v>5.6</v>
      </c>
      <c r="P254" s="29">
        <v>0.4</v>
      </c>
    </row>
    <row r="255" spans="1:16" ht="15" hidden="1" customHeight="1">
      <c r="B255" s="51" t="s">
        <v>158</v>
      </c>
      <c r="C255" s="33" t="s">
        <v>21</v>
      </c>
      <c r="D255" s="66">
        <v>50</v>
      </c>
      <c r="E255" s="29">
        <v>3.25</v>
      </c>
      <c r="F255" s="29">
        <v>0.625</v>
      </c>
      <c r="G255" s="29">
        <v>19.75</v>
      </c>
      <c r="H255" s="29">
        <v>97.625</v>
      </c>
      <c r="I255" s="29">
        <v>0.125</v>
      </c>
      <c r="J255" s="29">
        <v>0</v>
      </c>
      <c r="K255" s="29">
        <v>0</v>
      </c>
      <c r="L255" s="29">
        <v>0.75</v>
      </c>
      <c r="M255" s="29">
        <v>14.5</v>
      </c>
      <c r="N255" s="29">
        <v>75</v>
      </c>
      <c r="O255" s="29">
        <v>23.5</v>
      </c>
      <c r="P255" s="29">
        <v>2</v>
      </c>
    </row>
    <row r="256" spans="1:16" ht="15" hidden="1" customHeight="1">
      <c r="A256" s="27">
        <v>9</v>
      </c>
      <c r="B256" s="51"/>
      <c r="C256" s="33" t="s">
        <v>18</v>
      </c>
      <c r="D256" s="66"/>
      <c r="E256" s="51">
        <v>39.048418604651161</v>
      </c>
      <c r="F256" s="51">
        <v>36.507279069767442</v>
      </c>
      <c r="G256" s="51">
        <v>165.77937209302326</v>
      </c>
      <c r="H256" s="51">
        <v>1150.9416744186049</v>
      </c>
      <c r="I256" s="51">
        <v>0.45518604651162797</v>
      </c>
      <c r="J256" s="51">
        <v>5.2015116279069762</v>
      </c>
      <c r="K256" s="51">
        <v>6.6951627906976743</v>
      </c>
      <c r="L256" s="51">
        <v>9.9404651162790696</v>
      </c>
      <c r="M256" s="51">
        <v>191.20893023255815</v>
      </c>
      <c r="N256" s="51">
        <v>495.78534883720937</v>
      </c>
      <c r="O256" s="51">
        <v>584.37146511627907</v>
      </c>
      <c r="P256" s="51">
        <v>15.291372093023258</v>
      </c>
    </row>
    <row r="257" spans="1:16" ht="15" hidden="1" customHeight="1">
      <c r="B257" s="91" t="s">
        <v>215</v>
      </c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3"/>
    </row>
    <row r="258" spans="1:16" ht="15" hidden="1" customHeight="1">
      <c r="B258" s="51"/>
      <c r="C258" s="33" t="s">
        <v>174</v>
      </c>
      <c r="D258" s="66">
        <v>60</v>
      </c>
      <c r="E258" s="29">
        <v>4.4400000000000004</v>
      </c>
      <c r="F258" s="29">
        <v>3.6</v>
      </c>
      <c r="G258" s="29">
        <v>16.68</v>
      </c>
      <c r="H258" s="29">
        <v>116.88</v>
      </c>
      <c r="I258" s="29">
        <v>3.5999999999999997E-2</v>
      </c>
      <c r="J258" s="29">
        <v>0</v>
      </c>
      <c r="K258" s="29">
        <v>6.0000000000000001E-3</v>
      </c>
      <c r="L258" s="29">
        <v>1.2</v>
      </c>
      <c r="M258" s="29">
        <v>9.6</v>
      </c>
      <c r="N258" s="29">
        <v>26.4</v>
      </c>
      <c r="O258" s="29">
        <v>3.6</v>
      </c>
      <c r="P258" s="29">
        <v>0.36</v>
      </c>
    </row>
    <row r="259" spans="1:16" ht="15" hidden="1" customHeight="1">
      <c r="B259" s="51" t="s">
        <v>221</v>
      </c>
      <c r="C259" s="33" t="s">
        <v>222</v>
      </c>
      <c r="D259" s="66">
        <v>100</v>
      </c>
      <c r="E259" s="29">
        <v>1</v>
      </c>
      <c r="F259" s="29">
        <v>6.8</v>
      </c>
      <c r="G259" s="29">
        <v>7.9</v>
      </c>
      <c r="H259" s="29">
        <v>51.6</v>
      </c>
      <c r="I259" s="29">
        <v>0</v>
      </c>
      <c r="J259" s="29">
        <v>0</v>
      </c>
      <c r="K259" s="29">
        <v>9.6</v>
      </c>
      <c r="L259" s="29">
        <v>3.3</v>
      </c>
      <c r="M259" s="29">
        <v>43.9</v>
      </c>
      <c r="N259" s="29">
        <v>41.4</v>
      </c>
      <c r="O259" s="29">
        <v>28</v>
      </c>
      <c r="P259" s="29">
        <v>1.4</v>
      </c>
    </row>
    <row r="260" spans="1:16" ht="15" hidden="1" customHeight="1">
      <c r="B260" s="51" t="s">
        <v>153</v>
      </c>
      <c r="C260" s="33" t="s">
        <v>48</v>
      </c>
      <c r="D260" s="66">
        <v>200</v>
      </c>
      <c r="E260" s="29">
        <v>0.28000000000000003</v>
      </c>
      <c r="F260" s="29">
        <v>0.1</v>
      </c>
      <c r="G260" s="29">
        <v>28.88</v>
      </c>
      <c r="H260" s="29">
        <v>117.54</v>
      </c>
      <c r="I260" s="29">
        <v>0</v>
      </c>
      <c r="J260" s="29">
        <v>19.3</v>
      </c>
      <c r="K260" s="29">
        <v>0</v>
      </c>
      <c r="L260" s="29">
        <v>0.16</v>
      </c>
      <c r="M260" s="29">
        <v>13.66</v>
      </c>
      <c r="N260" s="29">
        <v>7.38</v>
      </c>
      <c r="O260" s="29">
        <v>5.78</v>
      </c>
      <c r="P260" s="29">
        <v>0.46800000000000003</v>
      </c>
    </row>
    <row r="261" spans="1:16" ht="15" hidden="1" customHeight="1">
      <c r="B261" s="51"/>
      <c r="C261" s="33" t="s">
        <v>18</v>
      </c>
      <c r="D261" s="66"/>
      <c r="E261" s="51">
        <v>5.7200000000000006</v>
      </c>
      <c r="F261" s="51">
        <v>10.5</v>
      </c>
      <c r="G261" s="51">
        <v>53.459999999999994</v>
      </c>
      <c r="H261" s="51">
        <v>286.02</v>
      </c>
      <c r="I261" s="51">
        <v>3.5999999999999997E-2</v>
      </c>
      <c r="J261" s="51">
        <v>19.3</v>
      </c>
      <c r="K261" s="51">
        <v>9.6059999999999999</v>
      </c>
      <c r="L261" s="51">
        <v>4.66</v>
      </c>
      <c r="M261" s="51">
        <v>67.16</v>
      </c>
      <c r="N261" s="51">
        <v>75.179999999999993</v>
      </c>
      <c r="O261" s="51">
        <v>37.380000000000003</v>
      </c>
      <c r="P261" s="51">
        <v>2.2279999999999998</v>
      </c>
    </row>
    <row r="262" spans="1:16" ht="15" hidden="1" customHeight="1">
      <c r="A262" s="27">
        <v>9</v>
      </c>
      <c r="B262" s="51"/>
      <c r="C262" s="51" t="s">
        <v>32</v>
      </c>
      <c r="D262" s="66"/>
      <c r="E262" s="51">
        <v>68.573418604651167</v>
      </c>
      <c r="F262" s="51">
        <v>69.043279069767436</v>
      </c>
      <c r="G262" s="51">
        <v>306.30037209302327</v>
      </c>
      <c r="H262" s="51">
        <v>2089.291674418605</v>
      </c>
      <c r="I262" s="51">
        <v>0.71618604651162798</v>
      </c>
      <c r="J262" s="51">
        <v>43.451511627906982</v>
      </c>
      <c r="K262" s="51">
        <v>16.467162790697675</v>
      </c>
      <c r="L262" s="51">
        <v>23.45646511627907</v>
      </c>
      <c r="M262" s="51">
        <v>532.73893023255812</v>
      </c>
      <c r="N262" s="51">
        <v>989.09534883720937</v>
      </c>
      <c r="O262" s="51">
        <v>704.69646511627911</v>
      </c>
      <c r="P262" s="51">
        <v>20.958372093023257</v>
      </c>
    </row>
    <row r="263" spans="1:16" s="32" customFormat="1" ht="15" hidden="1" customHeight="1">
      <c r="B263" s="36"/>
      <c r="C263" s="36"/>
      <c r="D263" s="6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1:16" s="32" customFormat="1" ht="20.100000000000001" hidden="1" customHeight="1">
      <c r="B264" s="35" t="s">
        <v>112</v>
      </c>
      <c r="C264" s="34"/>
      <c r="D264" s="6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</row>
    <row r="265" spans="1:16" s="32" customFormat="1" ht="20.100000000000001" hidden="1" customHeight="1">
      <c r="B265" s="35" t="s">
        <v>108</v>
      </c>
      <c r="C265" s="34"/>
      <c r="D265" s="6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</row>
    <row r="266" spans="1:16" s="32" customFormat="1" ht="20.100000000000001" hidden="1" customHeight="1">
      <c r="B266" s="35" t="s">
        <v>101</v>
      </c>
      <c r="C266" s="34"/>
      <c r="D266" s="68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1:16" s="32" customFormat="1" ht="37.5" hidden="1" customHeight="1">
      <c r="B267" s="86" t="s">
        <v>0</v>
      </c>
      <c r="C267" s="86" t="s">
        <v>1</v>
      </c>
      <c r="D267" s="87" t="s">
        <v>2</v>
      </c>
      <c r="E267" s="85" t="s">
        <v>3</v>
      </c>
      <c r="F267" s="85"/>
      <c r="G267" s="85"/>
      <c r="H267" s="85" t="s">
        <v>4</v>
      </c>
      <c r="I267" s="85" t="s">
        <v>5</v>
      </c>
      <c r="J267" s="85"/>
      <c r="K267" s="85"/>
      <c r="L267" s="85"/>
      <c r="M267" s="85" t="s">
        <v>6</v>
      </c>
      <c r="N267" s="85"/>
      <c r="O267" s="85"/>
      <c r="P267" s="85"/>
    </row>
    <row r="268" spans="1:16" s="32" customFormat="1" ht="36" hidden="1" customHeight="1">
      <c r="B268" s="86"/>
      <c r="C268" s="86"/>
      <c r="D268" s="87"/>
      <c r="E268" s="51" t="s">
        <v>7</v>
      </c>
      <c r="F268" s="51" t="s">
        <v>8</v>
      </c>
      <c r="G268" s="51" t="s">
        <v>9</v>
      </c>
      <c r="H268" s="85"/>
      <c r="I268" s="51" t="s">
        <v>102</v>
      </c>
      <c r="J268" s="51" t="s">
        <v>10</v>
      </c>
      <c r="K268" s="51" t="s">
        <v>11</v>
      </c>
      <c r="L268" s="51" t="s">
        <v>12</v>
      </c>
      <c r="M268" s="51" t="s">
        <v>13</v>
      </c>
      <c r="N268" s="51" t="s">
        <v>14</v>
      </c>
      <c r="O268" s="51" t="s">
        <v>15</v>
      </c>
      <c r="P268" s="51" t="s">
        <v>16</v>
      </c>
    </row>
    <row r="269" spans="1:16" ht="15" hidden="1" customHeight="1">
      <c r="A269" s="27">
        <v>10</v>
      </c>
      <c r="B269" s="85" t="s">
        <v>17</v>
      </c>
      <c r="C269" s="85"/>
      <c r="D269" s="85"/>
      <c r="E269" s="85"/>
      <c r="F269" s="85"/>
      <c r="G269" s="85"/>
      <c r="H269" s="99"/>
      <c r="I269" s="99"/>
      <c r="J269" s="99"/>
      <c r="K269" s="99"/>
      <c r="L269" s="99"/>
      <c r="M269" s="99"/>
      <c r="N269" s="99"/>
      <c r="O269" s="99"/>
      <c r="P269" s="99"/>
    </row>
    <row r="270" spans="1:16" ht="31.15" hidden="1" customHeight="1">
      <c r="B270" s="50" t="s">
        <v>245</v>
      </c>
      <c r="C270" s="33" t="s">
        <v>246</v>
      </c>
      <c r="D270" s="66">
        <v>100</v>
      </c>
      <c r="E270" s="64">
        <v>18.100000000000001</v>
      </c>
      <c r="F270" s="64">
        <v>12.5</v>
      </c>
      <c r="G270" s="64">
        <v>5.3</v>
      </c>
      <c r="H270" s="64">
        <v>205</v>
      </c>
      <c r="I270" s="64">
        <v>3.1</v>
      </c>
      <c r="J270" s="64">
        <v>0.2</v>
      </c>
      <c r="K270" s="64">
        <v>2.4</v>
      </c>
      <c r="L270" s="64">
        <v>0.5</v>
      </c>
      <c r="M270" s="64">
        <v>28</v>
      </c>
      <c r="N270" s="64">
        <v>172.9</v>
      </c>
      <c r="O270" s="64">
        <v>26</v>
      </c>
      <c r="P270" s="64">
        <v>1.3</v>
      </c>
    </row>
    <row r="271" spans="1:16" ht="32.1" hidden="1" customHeight="1">
      <c r="B271" s="50"/>
      <c r="C271" s="33" t="s">
        <v>205</v>
      </c>
      <c r="D271" s="66">
        <v>180</v>
      </c>
      <c r="E271" s="38">
        <v>6.6239999999999997</v>
      </c>
      <c r="F271" s="38">
        <v>5.4179999999999993</v>
      </c>
      <c r="G271" s="38">
        <v>29.933999999999997</v>
      </c>
      <c r="H271" s="38">
        <v>194.99399999999997</v>
      </c>
      <c r="I271" s="38">
        <v>7.2000000000000008E-2</v>
      </c>
      <c r="J271" s="38">
        <v>0</v>
      </c>
      <c r="K271" s="38">
        <v>0.18</v>
      </c>
      <c r="L271" s="38">
        <v>1.17</v>
      </c>
      <c r="M271" s="38">
        <v>5.8320000000000007</v>
      </c>
      <c r="N271" s="38">
        <v>44.604000000000006</v>
      </c>
      <c r="O271" s="38">
        <v>25.344000000000001</v>
      </c>
      <c r="P271" s="38">
        <v>1.3319999999999999</v>
      </c>
    </row>
    <row r="272" spans="1:16" ht="15" hidden="1" customHeight="1">
      <c r="B272" s="50" t="s">
        <v>154</v>
      </c>
      <c r="C272" s="33" t="s">
        <v>20</v>
      </c>
      <c r="D272" s="66">
        <v>40</v>
      </c>
      <c r="E272" s="38">
        <v>3.0680000000000001</v>
      </c>
      <c r="F272" s="38">
        <v>0.26800000000000002</v>
      </c>
      <c r="G272" s="38">
        <v>19.731999999999999</v>
      </c>
      <c r="H272" s="38">
        <v>93.612000000000009</v>
      </c>
      <c r="I272" s="38">
        <v>0</v>
      </c>
      <c r="J272" s="38">
        <v>0</v>
      </c>
      <c r="K272" s="38">
        <v>0</v>
      </c>
      <c r="L272" s="38">
        <v>0.4</v>
      </c>
      <c r="M272" s="38">
        <v>8</v>
      </c>
      <c r="N272" s="38">
        <v>26</v>
      </c>
      <c r="O272" s="38">
        <v>5.6</v>
      </c>
      <c r="P272" s="38">
        <v>0.4</v>
      </c>
    </row>
    <row r="273" spans="1:16" ht="15" hidden="1" customHeight="1">
      <c r="B273" s="50" t="s">
        <v>235</v>
      </c>
      <c r="C273" s="33" t="s">
        <v>247</v>
      </c>
      <c r="D273" s="66" t="s">
        <v>250</v>
      </c>
      <c r="E273" s="38">
        <v>5.85</v>
      </c>
      <c r="F273" s="38">
        <v>5.94</v>
      </c>
      <c r="G273" s="38">
        <v>28.44</v>
      </c>
      <c r="H273" s="38">
        <v>191.7</v>
      </c>
      <c r="I273" s="38">
        <v>1.8000000000000002E-2</v>
      </c>
      <c r="J273" s="38">
        <v>0.13500000000000001</v>
      </c>
      <c r="K273" s="38">
        <v>0</v>
      </c>
      <c r="L273" s="38">
        <v>2.16</v>
      </c>
      <c r="M273" s="38">
        <v>20.7</v>
      </c>
      <c r="N273" s="38">
        <v>112.5</v>
      </c>
      <c r="O273" s="38">
        <v>29.7</v>
      </c>
      <c r="P273" s="38">
        <v>1.17</v>
      </c>
    </row>
    <row r="274" spans="1:16" ht="15" hidden="1" customHeight="1">
      <c r="A274" s="27">
        <v>10</v>
      </c>
      <c r="B274" s="50" t="s">
        <v>155</v>
      </c>
      <c r="C274" s="33" t="s">
        <v>170</v>
      </c>
      <c r="D274" s="66" t="s">
        <v>194</v>
      </c>
      <c r="E274" s="38">
        <v>0.14000000000000001</v>
      </c>
      <c r="F274" s="38">
        <v>0.02</v>
      </c>
      <c r="G274" s="38">
        <v>15.2</v>
      </c>
      <c r="H274" s="38">
        <v>61.54</v>
      </c>
      <c r="I274" s="38">
        <v>0</v>
      </c>
      <c r="J274" s="38">
        <v>0</v>
      </c>
      <c r="K274" s="38">
        <v>2.84</v>
      </c>
      <c r="L274" s="38">
        <v>0.02</v>
      </c>
      <c r="M274" s="38">
        <v>14.2</v>
      </c>
      <c r="N274" s="38">
        <v>2.4</v>
      </c>
      <c r="O274" s="38">
        <v>4.4000000000000004</v>
      </c>
      <c r="P274" s="38">
        <v>0.36</v>
      </c>
    </row>
    <row r="275" spans="1:16" ht="15" hidden="1" customHeight="1">
      <c r="A275" s="27">
        <v>10</v>
      </c>
      <c r="B275" s="51"/>
      <c r="C275" s="33" t="s">
        <v>18</v>
      </c>
      <c r="D275" s="66"/>
      <c r="E275" s="51">
        <v>33.782000000000004</v>
      </c>
      <c r="F275" s="51">
        <v>24.146000000000001</v>
      </c>
      <c r="G275" s="51">
        <v>98.605999999999995</v>
      </c>
      <c r="H275" s="51">
        <v>746.846</v>
      </c>
      <c r="I275" s="51">
        <v>3.19</v>
      </c>
      <c r="J275" s="51">
        <v>0.33500000000000002</v>
      </c>
      <c r="K275" s="51">
        <v>5.42</v>
      </c>
      <c r="L275" s="51">
        <v>4.25</v>
      </c>
      <c r="M275" s="51">
        <v>76.731999999999999</v>
      </c>
      <c r="N275" s="51">
        <v>358.404</v>
      </c>
      <c r="O275" s="51">
        <v>91.044000000000011</v>
      </c>
      <c r="P275" s="51">
        <v>4.5620000000000003</v>
      </c>
    </row>
    <row r="276" spans="1:16" ht="15" hidden="1" customHeight="1">
      <c r="A276" s="27">
        <v>10</v>
      </c>
      <c r="B276" s="85" t="s">
        <v>19</v>
      </c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</row>
    <row r="277" spans="1:16" ht="15" hidden="1" customHeight="1">
      <c r="B277" s="51" t="s">
        <v>192</v>
      </c>
      <c r="C277" s="33" t="s">
        <v>220</v>
      </c>
      <c r="D277" s="66">
        <v>100</v>
      </c>
      <c r="E277" s="29">
        <v>0.86</v>
      </c>
      <c r="F277" s="29">
        <v>5.1100000000000003</v>
      </c>
      <c r="G277" s="29">
        <v>2.61</v>
      </c>
      <c r="H277" s="29">
        <v>59.87</v>
      </c>
      <c r="I277" s="29">
        <v>0.02</v>
      </c>
      <c r="J277" s="29">
        <v>5.55</v>
      </c>
      <c r="K277" s="29">
        <v>0</v>
      </c>
      <c r="L277" s="29">
        <v>2.31</v>
      </c>
      <c r="M277" s="29">
        <v>23.28</v>
      </c>
      <c r="N277" s="29">
        <v>28.24</v>
      </c>
      <c r="O277" s="29">
        <v>13.44</v>
      </c>
      <c r="P277" s="29">
        <v>0.61</v>
      </c>
    </row>
    <row r="278" spans="1:16" ht="15.95" hidden="1" customHeight="1">
      <c r="B278" s="51" t="s">
        <v>162</v>
      </c>
      <c r="C278" s="33" t="s">
        <v>115</v>
      </c>
      <c r="D278" s="66">
        <v>100</v>
      </c>
      <c r="E278" s="29">
        <v>0.8</v>
      </c>
      <c r="F278" s="29">
        <v>0.1</v>
      </c>
      <c r="G278" s="29">
        <v>2.5</v>
      </c>
      <c r="H278" s="29">
        <v>14.100000000000001</v>
      </c>
      <c r="I278" s="29">
        <v>0</v>
      </c>
      <c r="J278" s="29">
        <v>10</v>
      </c>
      <c r="K278" s="29">
        <v>0</v>
      </c>
      <c r="L278" s="29">
        <v>0</v>
      </c>
      <c r="M278" s="29">
        <v>23.3</v>
      </c>
      <c r="N278" s="29">
        <v>41.6</v>
      </c>
      <c r="O278" s="29">
        <v>14</v>
      </c>
      <c r="P278" s="29">
        <v>0.6</v>
      </c>
    </row>
    <row r="279" spans="1:16" ht="15" hidden="1" customHeight="1">
      <c r="B279" s="51"/>
      <c r="C279" s="33" t="s">
        <v>145</v>
      </c>
      <c r="D279" s="66"/>
      <c r="E279" s="51">
        <v>0.83000000000000007</v>
      </c>
      <c r="F279" s="51">
        <v>2.605</v>
      </c>
      <c r="G279" s="51">
        <v>2.5549999999999997</v>
      </c>
      <c r="H279" s="51">
        <v>36.984999999999999</v>
      </c>
      <c r="I279" s="51">
        <v>0.01</v>
      </c>
      <c r="J279" s="51">
        <v>7.7750000000000004</v>
      </c>
      <c r="K279" s="51">
        <v>0</v>
      </c>
      <c r="L279" s="51">
        <v>1.155</v>
      </c>
      <c r="M279" s="51">
        <v>23.29</v>
      </c>
      <c r="N279" s="51">
        <v>34.92</v>
      </c>
      <c r="O279" s="51">
        <v>13.719999999999999</v>
      </c>
      <c r="P279" s="51">
        <v>0.60499999999999998</v>
      </c>
    </row>
    <row r="280" spans="1:16" ht="15" hidden="1" customHeight="1">
      <c r="A280" s="27">
        <v>10</v>
      </c>
      <c r="B280" s="51" t="s">
        <v>163</v>
      </c>
      <c r="C280" s="33" t="s">
        <v>198</v>
      </c>
      <c r="D280" s="66" t="s">
        <v>263</v>
      </c>
      <c r="E280" s="29">
        <v>1.75</v>
      </c>
      <c r="F280" s="29">
        <v>7</v>
      </c>
      <c r="G280" s="29">
        <v>15.5</v>
      </c>
      <c r="H280" s="29">
        <v>132</v>
      </c>
      <c r="I280" s="29">
        <v>0.25</v>
      </c>
      <c r="J280" s="29">
        <v>10.25</v>
      </c>
      <c r="K280" s="29">
        <v>0</v>
      </c>
      <c r="L280" s="29">
        <v>1.75</v>
      </c>
      <c r="M280" s="29">
        <v>35</v>
      </c>
      <c r="N280" s="29">
        <v>49.25</v>
      </c>
      <c r="O280" s="29">
        <v>20.75</v>
      </c>
      <c r="P280" s="29">
        <v>1.5</v>
      </c>
    </row>
    <row r="281" spans="1:16" ht="15" hidden="1" customHeight="1">
      <c r="A281" s="27">
        <v>10</v>
      </c>
      <c r="B281" s="51" t="s">
        <v>248</v>
      </c>
      <c r="C281" s="33" t="s">
        <v>249</v>
      </c>
      <c r="D281" s="66" t="s">
        <v>256</v>
      </c>
      <c r="E281" s="29">
        <v>19.04</v>
      </c>
      <c r="F281" s="29">
        <v>18.760000000000002</v>
      </c>
      <c r="G281" s="29">
        <v>29.4</v>
      </c>
      <c r="H281" s="29">
        <v>362.6</v>
      </c>
      <c r="I281" s="29">
        <v>0</v>
      </c>
      <c r="J281" s="29">
        <v>0.28000000000000003</v>
      </c>
      <c r="K281" s="29">
        <v>35.840000000000003</v>
      </c>
      <c r="L281" s="29">
        <v>4.76</v>
      </c>
      <c r="M281" s="29">
        <v>48.44</v>
      </c>
      <c r="N281" s="29">
        <v>17.920000000000002</v>
      </c>
      <c r="O281" s="29">
        <v>245.28</v>
      </c>
      <c r="P281" s="29">
        <v>3.08</v>
      </c>
    </row>
    <row r="282" spans="1:16" ht="15" hidden="1" customHeight="1">
      <c r="B282" s="51" t="s">
        <v>153</v>
      </c>
      <c r="C282" s="33" t="s">
        <v>48</v>
      </c>
      <c r="D282" s="66">
        <v>200</v>
      </c>
      <c r="E282" s="29">
        <v>0.28000000000000003</v>
      </c>
      <c r="F282" s="29">
        <v>0.1</v>
      </c>
      <c r="G282" s="29">
        <v>28.88</v>
      </c>
      <c r="H282" s="29">
        <v>117.54</v>
      </c>
      <c r="I282" s="29">
        <v>0</v>
      </c>
      <c r="J282" s="29">
        <v>19.3</v>
      </c>
      <c r="K282" s="29">
        <v>0</v>
      </c>
      <c r="L282" s="29">
        <v>0.16</v>
      </c>
      <c r="M282" s="29">
        <v>13.66</v>
      </c>
      <c r="N282" s="29">
        <v>7.38</v>
      </c>
      <c r="O282" s="29">
        <v>5.78</v>
      </c>
      <c r="P282" s="29">
        <v>0.46800000000000003</v>
      </c>
    </row>
    <row r="283" spans="1:16" ht="15" hidden="1" customHeight="1">
      <c r="A283" s="27">
        <v>10</v>
      </c>
      <c r="B283" s="51" t="s">
        <v>154</v>
      </c>
      <c r="C283" s="33" t="s">
        <v>20</v>
      </c>
      <c r="D283" s="66">
        <v>40</v>
      </c>
      <c r="E283" s="29">
        <v>3.0666666666666664</v>
      </c>
      <c r="F283" s="29">
        <v>0.26666666666666672</v>
      </c>
      <c r="G283" s="29">
        <v>19.733333333333334</v>
      </c>
      <c r="H283" s="29">
        <v>93.6</v>
      </c>
      <c r="I283" s="29">
        <v>0</v>
      </c>
      <c r="J283" s="29">
        <v>0</v>
      </c>
      <c r="K283" s="29">
        <v>0</v>
      </c>
      <c r="L283" s="29">
        <v>0.4</v>
      </c>
      <c r="M283" s="29">
        <v>8</v>
      </c>
      <c r="N283" s="29">
        <v>26</v>
      </c>
      <c r="O283" s="29">
        <v>5.6000000000000014</v>
      </c>
      <c r="P283" s="29">
        <v>0.4</v>
      </c>
    </row>
    <row r="284" spans="1:16" ht="15" hidden="1" customHeight="1">
      <c r="B284" s="51" t="s">
        <v>158</v>
      </c>
      <c r="C284" s="33" t="s">
        <v>21</v>
      </c>
      <c r="D284" s="66">
        <v>50</v>
      </c>
      <c r="E284" s="29">
        <v>3.25</v>
      </c>
      <c r="F284" s="29">
        <v>0.625</v>
      </c>
      <c r="G284" s="29">
        <v>19.75</v>
      </c>
      <c r="H284" s="29">
        <v>97.625</v>
      </c>
      <c r="I284" s="29">
        <v>0.125</v>
      </c>
      <c r="J284" s="29">
        <v>0</v>
      </c>
      <c r="K284" s="29">
        <v>0</v>
      </c>
      <c r="L284" s="29">
        <v>0.75</v>
      </c>
      <c r="M284" s="29">
        <v>14.499999999999998</v>
      </c>
      <c r="N284" s="29">
        <v>75</v>
      </c>
      <c r="O284" s="29">
        <v>23.5</v>
      </c>
      <c r="P284" s="29">
        <v>2</v>
      </c>
    </row>
    <row r="285" spans="1:16" ht="15" hidden="1" customHeight="1">
      <c r="B285" s="51"/>
      <c r="C285" s="33" t="s">
        <v>18</v>
      </c>
      <c r="D285" s="66"/>
      <c r="E285" s="51">
        <v>28.216666666666665</v>
      </c>
      <c r="F285" s="51">
        <v>29.356666666666669</v>
      </c>
      <c r="G285" s="51">
        <v>115.81833333333333</v>
      </c>
      <c r="H285" s="51">
        <v>840.35</v>
      </c>
      <c r="I285" s="51">
        <v>0.38500000000000001</v>
      </c>
      <c r="J285" s="51">
        <v>37.605000000000004</v>
      </c>
      <c r="K285" s="51">
        <v>35.840000000000003</v>
      </c>
      <c r="L285" s="51">
        <v>8.9749999999999996</v>
      </c>
      <c r="M285" s="51">
        <v>142.88999999999999</v>
      </c>
      <c r="N285" s="51">
        <v>210.47</v>
      </c>
      <c r="O285" s="51">
        <v>314.63</v>
      </c>
      <c r="P285" s="51">
        <v>8.0530000000000008</v>
      </c>
    </row>
    <row r="286" spans="1:16" ht="15" hidden="1" customHeight="1">
      <c r="B286" s="91" t="s">
        <v>215</v>
      </c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3"/>
    </row>
    <row r="287" spans="1:16" ht="15" hidden="1" customHeight="1">
      <c r="B287" s="51" t="s">
        <v>160</v>
      </c>
      <c r="C287" s="33" t="s">
        <v>166</v>
      </c>
      <c r="D287" s="66">
        <v>120</v>
      </c>
      <c r="E287" s="29">
        <v>6.6</v>
      </c>
      <c r="F287" s="29">
        <v>6.36</v>
      </c>
      <c r="G287" s="29">
        <v>36</v>
      </c>
      <c r="H287" s="29">
        <v>227.64</v>
      </c>
      <c r="I287" s="29">
        <v>0.15600000000000003</v>
      </c>
      <c r="J287" s="29">
        <v>0</v>
      </c>
      <c r="K287" s="29">
        <v>0</v>
      </c>
      <c r="L287" s="29">
        <v>2.04</v>
      </c>
      <c r="M287" s="29">
        <v>8.4</v>
      </c>
      <c r="N287" s="29">
        <v>75.599999999999994</v>
      </c>
      <c r="O287" s="29">
        <v>30</v>
      </c>
      <c r="P287" s="29">
        <v>1.68</v>
      </c>
    </row>
    <row r="288" spans="1:16" ht="15" hidden="1" customHeight="1">
      <c r="B288" s="51" t="s">
        <v>212</v>
      </c>
      <c r="C288" s="33" t="s">
        <v>178</v>
      </c>
      <c r="D288" s="66">
        <v>200</v>
      </c>
      <c r="E288" s="29">
        <v>0.16</v>
      </c>
      <c r="F288" s="29">
        <v>0.16</v>
      </c>
      <c r="G288" s="29">
        <v>27.88</v>
      </c>
      <c r="H288" s="29">
        <v>113.6</v>
      </c>
      <c r="I288" s="29">
        <v>0</v>
      </c>
      <c r="J288" s="29">
        <v>0.02</v>
      </c>
      <c r="K288" s="29">
        <v>0.9</v>
      </c>
      <c r="L288" s="29">
        <v>0.08</v>
      </c>
      <c r="M288" s="29">
        <v>14.18</v>
      </c>
      <c r="N288" s="29">
        <v>5.14</v>
      </c>
      <c r="O288" s="29">
        <v>4.4000000000000004</v>
      </c>
      <c r="P288" s="29">
        <v>0.96</v>
      </c>
    </row>
    <row r="289" spans="1:16" ht="15" hidden="1" customHeight="1">
      <c r="B289" s="51"/>
      <c r="C289" s="33" t="s">
        <v>18</v>
      </c>
      <c r="D289" s="66"/>
      <c r="E289" s="51">
        <v>6.76</v>
      </c>
      <c r="F289" s="51">
        <v>6.5200000000000005</v>
      </c>
      <c r="G289" s="51">
        <v>63.879999999999995</v>
      </c>
      <c r="H289" s="51">
        <v>341.24</v>
      </c>
      <c r="I289" s="51">
        <v>0.15600000000000003</v>
      </c>
      <c r="J289" s="51">
        <v>0.02</v>
      </c>
      <c r="K289" s="51">
        <v>0.9</v>
      </c>
      <c r="L289" s="51">
        <v>2.12</v>
      </c>
      <c r="M289" s="51">
        <v>22.58</v>
      </c>
      <c r="N289" s="51">
        <v>80.739999999999995</v>
      </c>
      <c r="O289" s="51">
        <v>34.4</v>
      </c>
      <c r="P289" s="51">
        <v>2.6399999999999997</v>
      </c>
    </row>
    <row r="290" spans="1:16" ht="15" hidden="1" customHeight="1">
      <c r="A290" s="27">
        <v>10</v>
      </c>
      <c r="B290" s="51"/>
      <c r="C290" s="51" t="s">
        <v>33</v>
      </c>
      <c r="D290" s="66"/>
      <c r="E290" s="51">
        <v>68.75866666666667</v>
      </c>
      <c r="F290" s="51">
        <v>60.022666666666673</v>
      </c>
      <c r="G290" s="51">
        <v>278.30433333333332</v>
      </c>
      <c r="H290" s="51">
        <v>1928.4359999999999</v>
      </c>
      <c r="I290" s="51">
        <v>3.7310000000000003</v>
      </c>
      <c r="J290" s="51">
        <v>37.960000000000008</v>
      </c>
      <c r="K290" s="51">
        <v>42.160000000000004</v>
      </c>
      <c r="L290" s="51">
        <v>15.344999999999999</v>
      </c>
      <c r="M290" s="51">
        <v>242.202</v>
      </c>
      <c r="N290" s="51">
        <v>649.61400000000003</v>
      </c>
      <c r="O290" s="51">
        <v>440.07399999999996</v>
      </c>
      <c r="P290" s="51">
        <v>15.255000000000003</v>
      </c>
    </row>
    <row r="291" spans="1:16" hidden="1"/>
    <row r="292" spans="1:16" hidden="1"/>
    <row r="293" spans="1:16" hidden="1"/>
    <row r="294" spans="1:16" hidden="1"/>
    <row r="295" spans="1:16" hidden="1"/>
    <row r="296" spans="1:16" hidden="1"/>
    <row r="297" spans="1:16" hidden="1"/>
    <row r="298" spans="1:16" hidden="1"/>
    <row r="299" spans="1:16" hidden="1"/>
    <row r="300" spans="1:16" hidden="1"/>
    <row r="301" spans="1:16" hidden="1"/>
    <row r="302" spans="1:16" hidden="1"/>
    <row r="303" spans="1:16" hidden="1"/>
    <row r="304" spans="1:16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</sheetData>
  <mergeCells count="100">
    <mergeCell ref="B141:P141"/>
    <mergeCell ref="B169:P169"/>
    <mergeCell ref="B199:P199"/>
    <mergeCell ref="B228:P228"/>
    <mergeCell ref="B257:P257"/>
    <mergeCell ref="B180:P180"/>
    <mergeCell ref="B190:P190"/>
    <mergeCell ref="I178:L178"/>
    <mergeCell ref="M178:P178"/>
    <mergeCell ref="B178:B179"/>
    <mergeCell ref="C178:C179"/>
    <mergeCell ref="D178:D179"/>
    <mergeCell ref="E178:G178"/>
    <mergeCell ref="H178:H179"/>
    <mergeCell ref="B208:B209"/>
    <mergeCell ref="C208:C209"/>
    <mergeCell ref="B286:P286"/>
    <mergeCell ref="B239:P239"/>
    <mergeCell ref="B246:P246"/>
    <mergeCell ref="I267:L267"/>
    <mergeCell ref="M267:P267"/>
    <mergeCell ref="B267:B268"/>
    <mergeCell ref="C267:C268"/>
    <mergeCell ref="D267:D268"/>
    <mergeCell ref="E267:G267"/>
    <mergeCell ref="H267:H268"/>
    <mergeCell ref="B276:P276"/>
    <mergeCell ref="B269:P269"/>
    <mergeCell ref="D124:D125"/>
    <mergeCell ref="E124:G124"/>
    <mergeCell ref="H124:H125"/>
    <mergeCell ref="I124:L124"/>
    <mergeCell ref="M124:P124"/>
    <mergeCell ref="I35:L35"/>
    <mergeCell ref="M35:P35"/>
    <mergeCell ref="B64:B65"/>
    <mergeCell ref="C64:C65"/>
    <mergeCell ref="D64:D65"/>
    <mergeCell ref="E64:G64"/>
    <mergeCell ref="H64:H65"/>
    <mergeCell ref="I64:L64"/>
    <mergeCell ref="M64:P64"/>
    <mergeCell ref="B35:B36"/>
    <mergeCell ref="C35:C36"/>
    <mergeCell ref="D35:D36"/>
    <mergeCell ref="E35:G35"/>
    <mergeCell ref="H35:H36"/>
    <mergeCell ref="M5:P5"/>
    <mergeCell ref="B7:P7"/>
    <mergeCell ref="B13:P13"/>
    <mergeCell ref="B5:B6"/>
    <mergeCell ref="C5:C6"/>
    <mergeCell ref="D5:D6"/>
    <mergeCell ref="E5:G5"/>
    <mergeCell ref="H5:H6"/>
    <mergeCell ref="I5:L5"/>
    <mergeCell ref="B126:P126"/>
    <mergeCell ref="B66:P66"/>
    <mergeCell ref="B46:P46"/>
    <mergeCell ref="B37:P37"/>
    <mergeCell ref="B73:P73"/>
    <mergeCell ref="B96:P96"/>
    <mergeCell ref="B103:P103"/>
    <mergeCell ref="B94:B95"/>
    <mergeCell ref="C94:C95"/>
    <mergeCell ref="D94:D95"/>
    <mergeCell ref="E94:G94"/>
    <mergeCell ref="H94:H95"/>
    <mergeCell ref="I94:L94"/>
    <mergeCell ref="M94:P94"/>
    <mergeCell ref="B124:B125"/>
    <mergeCell ref="C124:C125"/>
    <mergeCell ref="B114:P114"/>
    <mergeCell ref="B24:P24"/>
    <mergeCell ref="B55:P55"/>
    <mergeCell ref="B84:P84"/>
    <mergeCell ref="B217:P217"/>
    <mergeCell ref="I150:L150"/>
    <mergeCell ref="M150:P150"/>
    <mergeCell ref="B133:P133"/>
    <mergeCell ref="B152:P152"/>
    <mergeCell ref="B158:P158"/>
    <mergeCell ref="B150:B151"/>
    <mergeCell ref="C150:C151"/>
    <mergeCell ref="D150:D151"/>
    <mergeCell ref="D208:D209"/>
    <mergeCell ref="E208:G208"/>
    <mergeCell ref="H208:H209"/>
    <mergeCell ref="E150:G150"/>
    <mergeCell ref="H150:H151"/>
    <mergeCell ref="I237:L237"/>
    <mergeCell ref="M237:P237"/>
    <mergeCell ref="B210:P210"/>
    <mergeCell ref="B237:B238"/>
    <mergeCell ref="C237:C238"/>
    <mergeCell ref="D237:D238"/>
    <mergeCell ref="E237:G237"/>
    <mergeCell ref="H237:H238"/>
    <mergeCell ref="I208:L208"/>
    <mergeCell ref="M208:P208"/>
  </mergeCells>
  <pageMargins left="0.51181102362204722" right="0.51181102362204722" top="0.74803149606299213" bottom="0.35433070866141736" header="0.31496062992125984" footer="0.31496062992125984"/>
  <pageSetup paperSize="9" scale="64" fitToHeight="0" orientation="landscape" r:id="rId1"/>
  <rowBreaks count="9" manualBreakCount="9">
    <brk id="30" max="16383" man="1"/>
    <brk id="59" max="16383" man="1"/>
    <brk id="89" max="16383" man="1"/>
    <brk id="119" max="16383" man="1"/>
    <brk id="145" max="16383" man="1"/>
    <brk id="173" max="16383" man="1"/>
    <brk id="203" max="16383" man="1"/>
    <brk id="232" max="16383" man="1"/>
    <brk id="2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sqref="A1:XFD1048576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02" t="s">
        <v>290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20" ht="75" customHeight="1" thickBot="1">
      <c r="B3" s="21" t="s">
        <v>34</v>
      </c>
      <c r="C3" s="109" t="s">
        <v>3</v>
      </c>
      <c r="D3" s="109"/>
      <c r="E3" s="109"/>
      <c r="F3" s="109" t="s">
        <v>307</v>
      </c>
      <c r="G3" s="109" t="s">
        <v>5</v>
      </c>
      <c r="H3" s="109"/>
      <c r="I3" s="109"/>
      <c r="J3" s="109"/>
      <c r="K3" s="109" t="s">
        <v>6</v>
      </c>
      <c r="L3" s="109"/>
      <c r="M3" s="109"/>
      <c r="N3" s="109"/>
      <c r="P3" s="106" t="s">
        <v>38</v>
      </c>
      <c r="Q3" s="103" t="s">
        <v>3</v>
      </c>
      <c r="R3" s="104"/>
      <c r="S3" s="105"/>
      <c r="T3" s="2" t="s">
        <v>36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09"/>
      <c r="G4" s="21" t="s">
        <v>35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107"/>
      <c r="Q4" s="3" t="s">
        <v>7</v>
      </c>
      <c r="R4" s="3" t="s">
        <v>8</v>
      </c>
      <c r="S4" s="3" t="s">
        <v>9</v>
      </c>
      <c r="T4" s="4" t="s">
        <v>37</v>
      </c>
    </row>
    <row r="5" spans="2:20" ht="16.5" customHeight="1" thickBot="1">
      <c r="B5" s="23">
        <v>1</v>
      </c>
      <c r="C5" s="24">
        <v>79.709999999999994</v>
      </c>
      <c r="D5" s="24">
        <v>74.503</v>
      </c>
      <c r="E5" s="24">
        <v>276.94100000000003</v>
      </c>
      <c r="F5" s="24">
        <v>2156.4839999999999</v>
      </c>
      <c r="G5" s="24">
        <v>0.66659999999999997</v>
      </c>
      <c r="H5" s="24">
        <v>101.10299999999999</v>
      </c>
      <c r="I5" s="24">
        <v>101.50200000000001</v>
      </c>
      <c r="J5" s="24">
        <v>9.3705999999999996</v>
      </c>
      <c r="K5" s="24">
        <v>677.9</v>
      </c>
      <c r="L5" s="24">
        <v>851.85400000000004</v>
      </c>
      <c r="M5" s="24">
        <v>464.41800000000001</v>
      </c>
      <c r="N5" s="24">
        <v>13.499200000000002</v>
      </c>
      <c r="P5" s="108"/>
      <c r="Q5" s="5" t="s">
        <v>39</v>
      </c>
      <c r="R5" s="5" t="s">
        <v>40</v>
      </c>
      <c r="S5" s="5" t="s">
        <v>41</v>
      </c>
      <c r="T5" s="6" t="s">
        <v>42</v>
      </c>
    </row>
    <row r="6" spans="2:20" ht="16.5" customHeight="1" thickBot="1">
      <c r="B6" s="23">
        <v>2</v>
      </c>
      <c r="C6" s="24">
        <v>67.818166666666684</v>
      </c>
      <c r="D6" s="24">
        <v>88.810166666666674</v>
      </c>
      <c r="E6" s="24">
        <v>310.72933333333333</v>
      </c>
      <c r="F6" s="24">
        <v>2318.6390000050001</v>
      </c>
      <c r="G6" s="24">
        <v>204.46900000000005</v>
      </c>
      <c r="H6" s="24">
        <v>50.742000000000004</v>
      </c>
      <c r="I6" s="24">
        <v>1.5979999999999999</v>
      </c>
      <c r="J6" s="24">
        <v>16.5449999995</v>
      </c>
      <c r="K6" s="24">
        <v>679.50800000000004</v>
      </c>
      <c r="L6" s="24">
        <v>1099.0500000000002</v>
      </c>
      <c r="M6" s="24">
        <v>735.24099999999999</v>
      </c>
      <c r="N6" s="24">
        <v>22.757999999999999</v>
      </c>
      <c r="P6" s="7" t="s">
        <v>43</v>
      </c>
      <c r="Q6" s="8">
        <v>367.19521611721609</v>
      </c>
      <c r="R6" s="8">
        <v>383.58741620879124</v>
      </c>
      <c r="S6" s="8">
        <v>1433.8606666666667</v>
      </c>
      <c r="T6" s="8">
        <v>10734.755229405604</v>
      </c>
    </row>
    <row r="7" spans="2:20" ht="16.5" customHeight="1" thickBot="1">
      <c r="B7" s="23">
        <v>3</v>
      </c>
      <c r="C7" s="24">
        <v>50.032858974358973</v>
      </c>
      <c r="D7" s="24">
        <v>63.414743589743587</v>
      </c>
      <c r="E7" s="24">
        <v>287.64658333333335</v>
      </c>
      <c r="F7" s="24">
        <v>1927.8544615384615</v>
      </c>
      <c r="G7" s="24">
        <v>0.75288461538461549</v>
      </c>
      <c r="H7" s="24">
        <v>57.559846153846152</v>
      </c>
      <c r="I7" s="24">
        <v>20.621153846153849</v>
      </c>
      <c r="J7" s="24">
        <v>8.5468846153846147</v>
      </c>
      <c r="K7" s="24">
        <v>533.41230769230765</v>
      </c>
      <c r="L7" s="24">
        <v>919.21930769230767</v>
      </c>
      <c r="M7" s="24">
        <v>279.35115384615386</v>
      </c>
      <c r="N7" s="24">
        <v>14.652538461538462</v>
      </c>
      <c r="P7" s="7" t="s">
        <v>44</v>
      </c>
      <c r="Q7" s="8">
        <v>36.719521611721611</v>
      </c>
      <c r="R7" s="8">
        <v>38.358741620879123</v>
      </c>
      <c r="S7" s="8">
        <v>143.38606666666666</v>
      </c>
      <c r="T7" s="8">
        <v>1073.4755229405605</v>
      </c>
    </row>
    <row r="8" spans="2:20" ht="16.5" customHeight="1">
      <c r="B8" s="23">
        <v>4</v>
      </c>
      <c r="C8" s="24">
        <v>94.47</v>
      </c>
      <c r="D8" s="24">
        <v>88.570999999999998</v>
      </c>
      <c r="E8" s="24">
        <v>277.49799999999999</v>
      </c>
      <c r="F8" s="24">
        <v>2274.8530000000001</v>
      </c>
      <c r="G8" s="24">
        <v>263.12299999999999</v>
      </c>
      <c r="H8" s="24">
        <v>63.86</v>
      </c>
      <c r="I8" s="24">
        <v>9.2880000000000003</v>
      </c>
      <c r="J8" s="24">
        <v>14.26</v>
      </c>
      <c r="K8" s="24">
        <v>482.12</v>
      </c>
      <c r="L8" s="24">
        <v>704.81399999999996</v>
      </c>
      <c r="M8" s="24">
        <v>911.16</v>
      </c>
      <c r="N8" s="24">
        <v>20.667999999999999</v>
      </c>
    </row>
    <row r="9" spans="2:20" ht="16.5" customHeight="1">
      <c r="B9" s="23">
        <v>5</v>
      </c>
      <c r="C9" s="24">
        <v>75.164190476190484</v>
      </c>
      <c r="D9" s="24">
        <v>68.288505952380945</v>
      </c>
      <c r="E9" s="24">
        <v>281.04575</v>
      </c>
      <c r="F9" s="24">
        <v>2056.9247678621427</v>
      </c>
      <c r="G9" s="24">
        <v>0.61201785714285717</v>
      </c>
      <c r="H9" s="24">
        <v>33.941190476190478</v>
      </c>
      <c r="I9" s="24">
        <v>61.78391369047619</v>
      </c>
      <c r="J9" s="24">
        <v>22.73964285664286</v>
      </c>
      <c r="K9" s="24">
        <v>545.65937499999995</v>
      </c>
      <c r="L9" s="24">
        <v>747.19333333333338</v>
      </c>
      <c r="M9" s="24">
        <v>616.81354166666665</v>
      </c>
      <c r="N9" s="24">
        <v>14.003690476190474</v>
      </c>
    </row>
    <row r="10" spans="2:20" ht="16.5" hidden="1" customHeight="1">
      <c r="B10" s="23">
        <v>6</v>
      </c>
      <c r="C10" s="24">
        <v>62.246166666666667</v>
      </c>
      <c r="D10" s="24">
        <v>65.249166666666667</v>
      </c>
      <c r="E10" s="24">
        <v>341.95483333333334</v>
      </c>
      <c r="F10" s="24">
        <v>2204.0465000000004</v>
      </c>
      <c r="G10" s="24">
        <v>0.77759999999999996</v>
      </c>
      <c r="H10" s="24">
        <v>43.097999999999999</v>
      </c>
      <c r="I10" s="24">
        <v>48.405000000000001</v>
      </c>
      <c r="J10" s="24">
        <v>151.41309999999999</v>
      </c>
      <c r="K10" s="24">
        <v>559.81000000000006</v>
      </c>
      <c r="L10" s="24">
        <v>931.48249999999996</v>
      </c>
      <c r="M10" s="24">
        <v>947.59349999999995</v>
      </c>
      <c r="N10" s="24">
        <v>56.162199999999999</v>
      </c>
    </row>
    <row r="11" spans="2:20" ht="16.5" hidden="1" customHeight="1">
      <c r="B11" s="23">
        <v>7</v>
      </c>
      <c r="C11" s="24">
        <v>67.193666666666672</v>
      </c>
      <c r="D11" s="24">
        <v>60.137466666666668</v>
      </c>
      <c r="E11" s="24">
        <v>241.92043333333334</v>
      </c>
      <c r="F11" s="24">
        <v>1945.7211</v>
      </c>
      <c r="G11" s="24">
        <v>5.8766799999999986</v>
      </c>
      <c r="H11" s="24">
        <v>40.771499999999989</v>
      </c>
      <c r="I11" s="24">
        <v>17.976000000000003</v>
      </c>
      <c r="J11" s="24">
        <v>24.33</v>
      </c>
      <c r="K11" s="24">
        <v>515.99149999999997</v>
      </c>
      <c r="L11" s="24">
        <v>863.3904</v>
      </c>
      <c r="M11" s="24">
        <v>681.03200000000004</v>
      </c>
      <c r="N11" s="24">
        <v>15.540000000000001</v>
      </c>
    </row>
    <row r="12" spans="2:20" ht="16.5" hidden="1" customHeight="1">
      <c r="B12" s="23">
        <v>8</v>
      </c>
      <c r="C12" s="24">
        <v>65.973939393939389</v>
      </c>
      <c r="D12" s="24">
        <v>76.115848484848485</v>
      </c>
      <c r="E12" s="24">
        <v>248.80124242424245</v>
      </c>
      <c r="F12" s="24">
        <v>1920.1433636363636</v>
      </c>
      <c r="G12" s="24">
        <v>0.65968181818181815</v>
      </c>
      <c r="H12" s="24">
        <v>49.204818181818183</v>
      </c>
      <c r="I12" s="24">
        <v>19.980272727272723</v>
      </c>
      <c r="J12" s="24">
        <v>11.630454545454546</v>
      </c>
      <c r="K12" s="24">
        <v>602.86763636363639</v>
      </c>
      <c r="L12" s="24">
        <v>1048.0853636363636</v>
      </c>
      <c r="M12" s="24">
        <v>310.54663636363637</v>
      </c>
      <c r="N12" s="24">
        <v>13.379818181818182</v>
      </c>
    </row>
    <row r="13" spans="2:20" ht="16.5" hidden="1" customHeight="1">
      <c r="B13" s="23">
        <v>9</v>
      </c>
      <c r="C13" s="24">
        <v>68.573418604651167</v>
      </c>
      <c r="D13" s="24">
        <v>69.043279069767436</v>
      </c>
      <c r="E13" s="24">
        <v>306.30037209302327</v>
      </c>
      <c r="F13" s="24">
        <v>2089.291674418605</v>
      </c>
      <c r="G13" s="24">
        <v>0.71618604651162798</v>
      </c>
      <c r="H13" s="24">
        <v>43.451511627906982</v>
      </c>
      <c r="I13" s="24">
        <v>16.467162790697675</v>
      </c>
      <c r="J13" s="24">
        <v>23.45646511627907</v>
      </c>
      <c r="K13" s="24">
        <v>532.73893023255812</v>
      </c>
      <c r="L13" s="24">
        <v>989.09534883720937</v>
      </c>
      <c r="M13" s="24">
        <v>704.69646511627911</v>
      </c>
      <c r="N13" s="24">
        <v>20.958372093023257</v>
      </c>
    </row>
    <row r="14" spans="2:20" ht="15.75" hidden="1">
      <c r="B14" s="23">
        <v>10</v>
      </c>
      <c r="C14" s="24">
        <v>68.75866666666667</v>
      </c>
      <c r="D14" s="24">
        <v>60.022666666666673</v>
      </c>
      <c r="E14" s="24">
        <v>278.30433333333332</v>
      </c>
      <c r="F14" s="24">
        <v>1928.4359999999999</v>
      </c>
      <c r="G14" s="24">
        <v>3.7310000000000003</v>
      </c>
      <c r="H14" s="24">
        <v>37.960000000000008</v>
      </c>
      <c r="I14" s="24">
        <v>42.160000000000004</v>
      </c>
      <c r="J14" s="24">
        <v>15.344999999999999</v>
      </c>
      <c r="K14" s="24">
        <v>242.202</v>
      </c>
      <c r="L14" s="24">
        <v>649.61400000000003</v>
      </c>
      <c r="M14" s="24">
        <v>440.07399999999996</v>
      </c>
      <c r="N14" s="24">
        <v>15.255000000000003</v>
      </c>
    </row>
    <row r="15" spans="2:20" ht="31.5">
      <c r="B15" s="25" t="s">
        <v>289</v>
      </c>
      <c r="C15" s="26">
        <v>367.19521611721609</v>
      </c>
      <c r="D15" s="26">
        <v>383.58741620879124</v>
      </c>
      <c r="E15" s="26">
        <v>1433.8606666666667</v>
      </c>
      <c r="F15" s="26">
        <v>10734.755229405604</v>
      </c>
      <c r="G15" s="26">
        <v>469.62350247252749</v>
      </c>
      <c r="H15" s="26">
        <v>307.20603663003664</v>
      </c>
      <c r="I15" s="26">
        <v>194.79306753663005</v>
      </c>
      <c r="J15" s="26">
        <v>71.462127471527481</v>
      </c>
      <c r="K15" s="26">
        <v>2918.5996826923074</v>
      </c>
      <c r="L15" s="26">
        <v>4322.1306410256411</v>
      </c>
      <c r="M15" s="26">
        <v>3006.9836955128203</v>
      </c>
      <c r="N15" s="26">
        <v>85.58142893772893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D7" sqref="D7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11" t="s">
        <v>291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" customHeight="1">
      <c r="J3" s="112" t="s">
        <v>50</v>
      </c>
      <c r="K3" s="112"/>
      <c r="L3" s="112"/>
    </row>
    <row r="4" spans="2:12">
      <c r="B4" s="9"/>
    </row>
    <row r="5" spans="2:12" ht="35.25" customHeight="1">
      <c r="B5" s="110" t="s">
        <v>51</v>
      </c>
      <c r="C5" s="110" t="s">
        <v>52</v>
      </c>
      <c r="D5" s="110" t="s">
        <v>53</v>
      </c>
      <c r="E5" s="110" t="s">
        <v>88</v>
      </c>
      <c r="F5" s="110" t="s">
        <v>292</v>
      </c>
      <c r="G5" s="110" t="s">
        <v>83</v>
      </c>
      <c r="H5" s="110" t="s">
        <v>54</v>
      </c>
      <c r="I5" s="110" t="s">
        <v>55</v>
      </c>
      <c r="J5" s="110" t="s">
        <v>54</v>
      </c>
      <c r="K5" s="110" t="s">
        <v>56</v>
      </c>
      <c r="L5" s="110" t="s">
        <v>54</v>
      </c>
    </row>
    <row r="6" spans="2:12" ht="27.75" customHeight="1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2:12" ht="16.5" customHeight="1">
      <c r="B7" s="46">
        <v>1</v>
      </c>
      <c r="C7" s="47" t="s">
        <v>57</v>
      </c>
      <c r="D7" s="46">
        <v>150</v>
      </c>
      <c r="E7" s="46">
        <v>90</v>
      </c>
      <c r="F7" s="46">
        <v>450</v>
      </c>
      <c r="G7" s="46">
        <v>430</v>
      </c>
      <c r="H7" s="46">
        <v>96</v>
      </c>
      <c r="I7" s="46">
        <v>20</v>
      </c>
      <c r="J7" s="46">
        <v>4</v>
      </c>
      <c r="K7" s="46" t="s">
        <v>58</v>
      </c>
      <c r="L7" s="46" t="s">
        <v>58</v>
      </c>
    </row>
    <row r="8" spans="2:12" ht="16.5" customHeight="1">
      <c r="B8" s="46">
        <v>2</v>
      </c>
      <c r="C8" s="47" t="s">
        <v>59</v>
      </c>
      <c r="D8" s="46">
        <v>15</v>
      </c>
      <c r="E8" s="46">
        <v>9</v>
      </c>
      <c r="F8" s="46">
        <v>45</v>
      </c>
      <c r="G8" s="46">
        <v>45</v>
      </c>
      <c r="H8" s="46">
        <v>100</v>
      </c>
      <c r="I8" s="46" t="s">
        <v>58</v>
      </c>
      <c r="J8" s="46" t="s">
        <v>58</v>
      </c>
      <c r="K8" s="46" t="s">
        <v>58</v>
      </c>
      <c r="L8" s="46" t="s">
        <v>58</v>
      </c>
    </row>
    <row r="9" spans="2:12" ht="16.5" customHeight="1">
      <c r="B9" s="46">
        <v>3</v>
      </c>
      <c r="C9" s="47" t="s">
        <v>60</v>
      </c>
      <c r="D9" s="46">
        <v>45</v>
      </c>
      <c r="E9" s="46">
        <v>27</v>
      </c>
      <c r="F9" s="46">
        <v>135</v>
      </c>
      <c r="G9" s="46">
        <v>135</v>
      </c>
      <c r="H9" s="46">
        <v>100</v>
      </c>
      <c r="I9" s="46" t="s">
        <v>58</v>
      </c>
      <c r="J9" s="46" t="s">
        <v>58</v>
      </c>
      <c r="K9" s="46" t="s">
        <v>58</v>
      </c>
      <c r="L9" s="46" t="s">
        <v>58</v>
      </c>
    </row>
    <row r="10" spans="2:12" ht="16.5" customHeight="1">
      <c r="B10" s="46">
        <v>4</v>
      </c>
      <c r="C10" s="47" t="s">
        <v>61</v>
      </c>
      <c r="D10" s="46">
        <v>15</v>
      </c>
      <c r="E10" s="46">
        <v>9</v>
      </c>
      <c r="F10" s="46">
        <v>45</v>
      </c>
      <c r="G10" s="46">
        <v>45</v>
      </c>
      <c r="H10" s="46">
        <v>100</v>
      </c>
      <c r="I10" s="46" t="s">
        <v>58</v>
      </c>
      <c r="J10" s="46" t="s">
        <v>58</v>
      </c>
      <c r="K10" s="46" t="s">
        <v>58</v>
      </c>
      <c r="L10" s="46" t="s">
        <v>58</v>
      </c>
    </row>
    <row r="11" spans="2:12" ht="16.5" customHeight="1">
      <c r="B11" s="46">
        <v>5</v>
      </c>
      <c r="C11" s="47" t="s">
        <v>62</v>
      </c>
      <c r="D11" s="46">
        <v>187</v>
      </c>
      <c r="E11" s="46">
        <v>112</v>
      </c>
      <c r="F11" s="46">
        <v>560</v>
      </c>
      <c r="G11" s="46">
        <v>560</v>
      </c>
      <c r="H11" s="46">
        <v>100</v>
      </c>
      <c r="I11" s="46" t="s">
        <v>58</v>
      </c>
      <c r="J11" s="46" t="s">
        <v>58</v>
      </c>
      <c r="K11" s="46" t="s">
        <v>58</v>
      </c>
      <c r="L11" s="46" t="s">
        <v>58</v>
      </c>
    </row>
    <row r="12" spans="2:12" ht="16.5" customHeight="1">
      <c r="B12" s="46">
        <v>6</v>
      </c>
      <c r="C12" s="47" t="s">
        <v>63</v>
      </c>
      <c r="D12" s="46">
        <v>280</v>
      </c>
      <c r="E12" s="46">
        <v>168</v>
      </c>
      <c r="F12" s="46">
        <v>840</v>
      </c>
      <c r="G12" s="46">
        <v>840</v>
      </c>
      <c r="H12" s="46">
        <v>100</v>
      </c>
      <c r="I12" s="46" t="s">
        <v>58</v>
      </c>
      <c r="J12" s="46" t="s">
        <v>58</v>
      </c>
      <c r="K12" s="46" t="s">
        <v>58</v>
      </c>
      <c r="L12" s="46" t="s">
        <v>58</v>
      </c>
    </row>
    <row r="13" spans="2:12" ht="16.5" customHeight="1">
      <c r="B13" s="46">
        <v>7</v>
      </c>
      <c r="C13" s="47" t="s">
        <v>64</v>
      </c>
      <c r="D13" s="46">
        <v>185</v>
      </c>
      <c r="E13" s="46">
        <v>111</v>
      </c>
      <c r="F13" s="46">
        <v>555</v>
      </c>
      <c r="G13" s="46">
        <v>600</v>
      </c>
      <c r="H13" s="46">
        <v>108</v>
      </c>
      <c r="I13" s="46" t="s">
        <v>58</v>
      </c>
      <c r="J13" s="46" t="s">
        <v>58</v>
      </c>
      <c r="K13" s="46">
        <v>45</v>
      </c>
      <c r="L13" s="46">
        <v>8</v>
      </c>
    </row>
    <row r="14" spans="2:12" ht="16.5" customHeight="1">
      <c r="B14" s="46">
        <v>8</v>
      </c>
      <c r="C14" s="47" t="s">
        <v>65</v>
      </c>
      <c r="D14" s="46">
        <v>15</v>
      </c>
      <c r="E14" s="46">
        <v>9</v>
      </c>
      <c r="F14" s="46">
        <v>45</v>
      </c>
      <c r="G14" s="46">
        <v>45</v>
      </c>
      <c r="H14" s="46">
        <v>100</v>
      </c>
      <c r="I14" s="46" t="s">
        <v>58</v>
      </c>
      <c r="J14" s="46" t="s">
        <v>58</v>
      </c>
      <c r="K14" s="46" t="s">
        <v>58</v>
      </c>
      <c r="L14" s="46" t="s">
        <v>58</v>
      </c>
    </row>
    <row r="15" spans="2:12" ht="16.5" customHeight="1">
      <c r="B15" s="46">
        <v>9</v>
      </c>
      <c r="C15" s="47" t="s">
        <v>66</v>
      </c>
      <c r="D15" s="46">
        <v>200</v>
      </c>
      <c r="E15" s="46">
        <v>120</v>
      </c>
      <c r="F15" s="46">
        <v>600</v>
      </c>
      <c r="G15" s="46">
        <v>600</v>
      </c>
      <c r="H15" s="46">
        <v>100</v>
      </c>
      <c r="I15" s="46" t="s">
        <v>58</v>
      </c>
      <c r="J15" s="46" t="s">
        <v>58</v>
      </c>
      <c r="K15" s="46" t="s">
        <v>58</v>
      </c>
      <c r="L15" s="46" t="s">
        <v>58</v>
      </c>
    </row>
    <row r="16" spans="2:12" ht="16.5" customHeight="1">
      <c r="B16" s="46">
        <v>10</v>
      </c>
      <c r="C16" s="47" t="s">
        <v>67</v>
      </c>
      <c r="D16" s="46">
        <v>70</v>
      </c>
      <c r="E16" s="46">
        <v>42</v>
      </c>
      <c r="F16" s="46">
        <v>210</v>
      </c>
      <c r="G16" s="46">
        <v>210</v>
      </c>
      <c r="H16" s="46">
        <v>100</v>
      </c>
      <c r="I16" s="46" t="s">
        <v>58</v>
      </c>
      <c r="J16" s="46" t="s">
        <v>58</v>
      </c>
      <c r="K16" s="46" t="s">
        <v>58</v>
      </c>
      <c r="L16" s="46" t="s">
        <v>58</v>
      </c>
    </row>
    <row r="17" spans="2:12" ht="16.5" customHeight="1">
      <c r="B17" s="46">
        <v>11</v>
      </c>
      <c r="C17" s="47" t="s">
        <v>68</v>
      </c>
      <c r="D17" s="46">
        <v>35</v>
      </c>
      <c r="E17" s="46">
        <v>21</v>
      </c>
      <c r="F17" s="46">
        <v>105</v>
      </c>
      <c r="G17" s="77">
        <v>105</v>
      </c>
      <c r="H17" s="46">
        <v>100</v>
      </c>
      <c r="I17" s="46" t="s">
        <v>58</v>
      </c>
      <c r="J17" s="46" t="s">
        <v>58</v>
      </c>
      <c r="K17" s="46" t="s">
        <v>58</v>
      </c>
      <c r="L17" s="46" t="s">
        <v>58</v>
      </c>
    </row>
    <row r="18" spans="2:12" ht="16.5" customHeight="1">
      <c r="B18" s="46">
        <v>12</v>
      </c>
      <c r="C18" s="47" t="s">
        <v>69</v>
      </c>
      <c r="D18" s="46">
        <v>58</v>
      </c>
      <c r="E18" s="46">
        <v>35</v>
      </c>
      <c r="F18" s="46">
        <v>175</v>
      </c>
      <c r="G18" s="46">
        <v>140</v>
      </c>
      <c r="H18" s="46">
        <v>80</v>
      </c>
      <c r="I18" s="46">
        <v>35</v>
      </c>
      <c r="J18" s="46">
        <v>20</v>
      </c>
      <c r="K18" s="46" t="s">
        <v>58</v>
      </c>
      <c r="L18" s="46" t="s">
        <v>58</v>
      </c>
    </row>
    <row r="19" spans="2:12" ht="16.5" customHeight="1">
      <c r="B19" s="46">
        <v>13</v>
      </c>
      <c r="C19" s="47" t="s">
        <v>70</v>
      </c>
      <c r="D19" s="46">
        <v>300</v>
      </c>
      <c r="E19" s="46">
        <v>180</v>
      </c>
      <c r="F19" s="46">
        <v>900</v>
      </c>
      <c r="G19" s="46">
        <v>700</v>
      </c>
      <c r="H19" s="46">
        <v>70</v>
      </c>
      <c r="I19" s="46">
        <v>20</v>
      </c>
      <c r="J19" s="46">
        <v>22</v>
      </c>
      <c r="K19" s="46" t="s">
        <v>58</v>
      </c>
      <c r="L19" s="46" t="s">
        <v>58</v>
      </c>
    </row>
    <row r="20" spans="2:12" ht="16.5" customHeight="1">
      <c r="B20" s="46">
        <v>14</v>
      </c>
      <c r="C20" s="47" t="s">
        <v>71</v>
      </c>
      <c r="D20" s="46">
        <v>50</v>
      </c>
      <c r="E20" s="46">
        <v>30</v>
      </c>
      <c r="F20" s="46">
        <v>150</v>
      </c>
      <c r="G20" s="46">
        <v>150</v>
      </c>
      <c r="H20" s="46">
        <v>100</v>
      </c>
      <c r="I20" s="46" t="s">
        <v>58</v>
      </c>
      <c r="J20" s="46" t="s">
        <v>58</v>
      </c>
      <c r="K20" s="46" t="s">
        <v>58</v>
      </c>
      <c r="L20" s="46" t="s">
        <v>58</v>
      </c>
    </row>
    <row r="21" spans="2:12" ht="16.5" customHeight="1">
      <c r="B21" s="46">
        <v>15</v>
      </c>
      <c r="C21" s="47" t="s">
        <v>72</v>
      </c>
      <c r="D21" s="46">
        <v>10</v>
      </c>
      <c r="E21" s="46">
        <v>6</v>
      </c>
      <c r="F21" s="46">
        <v>30</v>
      </c>
      <c r="G21" s="46">
        <v>32</v>
      </c>
      <c r="H21" s="46">
        <v>106</v>
      </c>
      <c r="I21" s="46" t="s">
        <v>58</v>
      </c>
      <c r="J21" s="46" t="s">
        <v>58</v>
      </c>
      <c r="K21" s="46">
        <v>2</v>
      </c>
      <c r="L21" s="46">
        <v>6</v>
      </c>
    </row>
    <row r="22" spans="2:12" ht="16.5" customHeight="1">
      <c r="B22" s="46">
        <v>16</v>
      </c>
      <c r="C22" s="47" t="s">
        <v>73</v>
      </c>
      <c r="D22" s="46">
        <v>10</v>
      </c>
      <c r="E22" s="46">
        <v>6</v>
      </c>
      <c r="F22" s="46">
        <v>30</v>
      </c>
      <c r="G22" s="46">
        <v>30</v>
      </c>
      <c r="H22" s="46">
        <v>100</v>
      </c>
      <c r="I22" s="46" t="s">
        <v>58</v>
      </c>
      <c r="J22" s="46" t="s">
        <v>58</v>
      </c>
      <c r="K22" s="46" t="s">
        <v>58</v>
      </c>
      <c r="L22" s="46" t="s">
        <v>58</v>
      </c>
    </row>
    <row r="23" spans="2:12" ht="16.5" customHeight="1">
      <c r="B23" s="46">
        <v>17</v>
      </c>
      <c r="C23" s="47" t="s">
        <v>74</v>
      </c>
      <c r="D23" s="46">
        <v>30</v>
      </c>
      <c r="E23" s="46">
        <v>18</v>
      </c>
      <c r="F23" s="46">
        <v>90</v>
      </c>
      <c r="G23" s="46">
        <v>90</v>
      </c>
      <c r="H23" s="46">
        <v>100</v>
      </c>
      <c r="I23" s="46" t="s">
        <v>58</v>
      </c>
      <c r="J23" s="46" t="s">
        <v>58</v>
      </c>
      <c r="K23" s="46" t="s">
        <v>58</v>
      </c>
      <c r="L23" s="46" t="s">
        <v>58</v>
      </c>
    </row>
    <row r="24" spans="2:12" ht="16.5" customHeight="1">
      <c r="B24" s="46">
        <v>18</v>
      </c>
      <c r="C24" s="47" t="s">
        <v>75</v>
      </c>
      <c r="D24" s="46">
        <v>15</v>
      </c>
      <c r="E24" s="46">
        <v>9</v>
      </c>
      <c r="F24" s="46">
        <v>45</v>
      </c>
      <c r="G24" s="46">
        <v>45</v>
      </c>
      <c r="H24" s="46">
        <v>100</v>
      </c>
      <c r="I24" s="46" t="s">
        <v>58</v>
      </c>
      <c r="J24" s="46" t="s">
        <v>58</v>
      </c>
      <c r="K24" s="46" t="s">
        <v>58</v>
      </c>
      <c r="L24" s="46" t="s">
        <v>58</v>
      </c>
    </row>
    <row r="25" spans="2:12" ht="16.5" customHeight="1">
      <c r="B25" s="46">
        <v>19</v>
      </c>
      <c r="C25" s="47" t="s">
        <v>76</v>
      </c>
      <c r="D25" s="46" t="s">
        <v>77</v>
      </c>
      <c r="E25" s="46">
        <v>24</v>
      </c>
      <c r="F25" s="46">
        <v>120</v>
      </c>
      <c r="G25" s="46">
        <v>120</v>
      </c>
      <c r="H25" s="46">
        <v>100</v>
      </c>
      <c r="I25" s="46" t="s">
        <v>58</v>
      </c>
      <c r="J25" s="46" t="s">
        <v>58</v>
      </c>
      <c r="K25" s="46" t="s">
        <v>58</v>
      </c>
      <c r="L25" s="46" t="s">
        <v>58</v>
      </c>
    </row>
    <row r="26" spans="2:12" ht="16.5" customHeight="1">
      <c r="B26" s="46">
        <v>20</v>
      </c>
      <c r="C26" s="47" t="s">
        <v>78</v>
      </c>
      <c r="D26" s="46">
        <v>30</v>
      </c>
      <c r="E26" s="46">
        <v>18</v>
      </c>
      <c r="F26" s="46">
        <v>90</v>
      </c>
      <c r="G26" s="46">
        <v>90</v>
      </c>
      <c r="H26" s="46">
        <v>100</v>
      </c>
      <c r="I26" s="46" t="s">
        <v>58</v>
      </c>
      <c r="J26" s="46" t="s">
        <v>58</v>
      </c>
      <c r="K26" s="46" t="s">
        <v>58</v>
      </c>
      <c r="L26" s="46" t="s">
        <v>58</v>
      </c>
    </row>
    <row r="27" spans="2:12" ht="16.5" customHeight="1">
      <c r="B27" s="46">
        <v>21</v>
      </c>
      <c r="C27" s="47" t="s">
        <v>79</v>
      </c>
      <c r="D27" s="46">
        <v>10</v>
      </c>
      <c r="E27" s="46">
        <v>6</v>
      </c>
      <c r="F27" s="46">
        <v>30</v>
      </c>
      <c r="G27" s="46">
        <v>20</v>
      </c>
      <c r="H27" s="46">
        <v>67</v>
      </c>
      <c r="I27" s="46">
        <v>10</v>
      </c>
      <c r="J27" s="46">
        <v>33</v>
      </c>
      <c r="K27" s="46" t="s">
        <v>58</v>
      </c>
      <c r="L27" s="46" t="s">
        <v>58</v>
      </c>
    </row>
    <row r="28" spans="2:12" ht="16.5" customHeight="1">
      <c r="B28" s="46">
        <v>22</v>
      </c>
      <c r="C28" s="47" t="s">
        <v>80</v>
      </c>
      <c r="D28" s="46">
        <v>1</v>
      </c>
      <c r="E28" s="46">
        <v>0.6</v>
      </c>
      <c r="F28" s="46">
        <v>3</v>
      </c>
      <c r="G28" s="46">
        <v>3</v>
      </c>
      <c r="H28" s="46">
        <v>100</v>
      </c>
      <c r="I28" s="46" t="s">
        <v>58</v>
      </c>
      <c r="J28" s="46" t="s">
        <v>58</v>
      </c>
      <c r="K28" s="46" t="s">
        <v>58</v>
      </c>
      <c r="L28" s="46" t="s">
        <v>58</v>
      </c>
    </row>
    <row r="29" spans="2:12" ht="16.5" customHeight="1">
      <c r="B29" s="46">
        <v>23</v>
      </c>
      <c r="C29" s="47" t="s">
        <v>81</v>
      </c>
      <c r="D29" s="46">
        <v>0.2</v>
      </c>
      <c r="E29" s="46">
        <v>0.12</v>
      </c>
      <c r="F29" s="46">
        <v>0.6</v>
      </c>
      <c r="G29" s="46">
        <v>0.6</v>
      </c>
      <c r="H29" s="46">
        <v>100</v>
      </c>
      <c r="I29" s="46" t="s">
        <v>58</v>
      </c>
      <c r="J29" s="46" t="s">
        <v>58</v>
      </c>
      <c r="K29" s="46" t="s">
        <v>58</v>
      </c>
      <c r="L29" s="46" t="s">
        <v>58</v>
      </c>
    </row>
    <row r="30" spans="2:12" ht="16.5" customHeight="1">
      <c r="B30" s="46">
        <v>24</v>
      </c>
      <c r="C30" s="47" t="s">
        <v>82</v>
      </c>
      <c r="D30" s="46">
        <v>3</v>
      </c>
      <c r="E30" s="46">
        <v>1.8</v>
      </c>
      <c r="F30" s="46">
        <v>9</v>
      </c>
      <c r="G30" s="46">
        <v>9</v>
      </c>
      <c r="H30" s="46">
        <v>100</v>
      </c>
      <c r="I30" s="46" t="s">
        <v>58</v>
      </c>
      <c r="J30" s="46" t="s">
        <v>58</v>
      </c>
      <c r="K30" s="46" t="s">
        <v>58</v>
      </c>
      <c r="L30" s="46" t="s">
        <v>58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89</v>
      </c>
    </row>
    <row r="2" spans="1:1" s="18" customFormat="1" ht="33">
      <c r="A2" s="17" t="s">
        <v>90</v>
      </c>
    </row>
    <row r="3" spans="1:1" s="18" customFormat="1" ht="33">
      <c r="A3" s="17" t="s">
        <v>91</v>
      </c>
    </row>
    <row r="4" spans="1:1" s="18" customFormat="1" ht="33">
      <c r="A4" s="17" t="s">
        <v>92</v>
      </c>
    </row>
    <row r="5" spans="1:1" s="18" customFormat="1" ht="33">
      <c r="A5" s="17" t="s">
        <v>93</v>
      </c>
    </row>
    <row r="6" spans="1:1" s="18" customFormat="1" ht="33">
      <c r="A6" s="17" t="s">
        <v>94</v>
      </c>
    </row>
    <row r="7" spans="1:1" s="18" customFormat="1" ht="33">
      <c r="A7" s="17" t="s">
        <v>95</v>
      </c>
    </row>
    <row r="8" spans="1:1" s="18" customFormat="1" ht="16.5">
      <c r="A8" s="19" t="s">
        <v>96</v>
      </c>
    </row>
    <row r="9" spans="1:1" s="18" customFormat="1" ht="16.5">
      <c r="A9" s="19" t="s">
        <v>97</v>
      </c>
    </row>
    <row r="10" spans="1:1" s="18" customFormat="1" ht="33">
      <c r="A10" s="20" t="s">
        <v>197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3" sqref="A23:B23"/>
    </sheetView>
  </sheetViews>
  <sheetFormatPr defaultColWidth="9.140625" defaultRowHeight="15"/>
  <cols>
    <col min="1" max="1" width="36.28515625" style="40" customWidth="1"/>
    <col min="2" max="6" width="9.140625" style="40"/>
    <col min="7" max="8" width="10.7109375" style="40" customWidth="1"/>
    <col min="9" max="9" width="9.5703125" style="40" customWidth="1"/>
    <col min="10" max="16384" width="9.140625" style="40"/>
  </cols>
  <sheetData>
    <row r="2" spans="1:10">
      <c r="A2" s="44" t="s">
        <v>131</v>
      </c>
    </row>
    <row r="3" spans="1:10" ht="15.75">
      <c r="A3" s="42"/>
      <c r="B3" s="42"/>
      <c r="C3" s="113" t="s">
        <v>130</v>
      </c>
      <c r="D3" s="113"/>
      <c r="E3" s="113" t="s">
        <v>117</v>
      </c>
      <c r="F3" s="113"/>
      <c r="G3" s="113" t="s">
        <v>118</v>
      </c>
      <c r="H3" s="113"/>
      <c r="I3" s="113" t="s">
        <v>119</v>
      </c>
      <c r="J3" s="113"/>
    </row>
    <row r="4" spans="1:10" ht="15.75">
      <c r="A4" s="42"/>
      <c r="B4" s="42"/>
      <c r="C4" s="43" t="s">
        <v>124</v>
      </c>
      <c r="D4" s="43" t="s">
        <v>125</v>
      </c>
      <c r="E4" s="43" t="s">
        <v>124</v>
      </c>
      <c r="F4" s="43" t="s">
        <v>125</v>
      </c>
      <c r="G4" s="43" t="s">
        <v>124</v>
      </c>
      <c r="H4" s="43" t="s">
        <v>125</v>
      </c>
      <c r="I4" s="43" t="s">
        <v>124</v>
      </c>
      <c r="J4" s="43" t="s">
        <v>125</v>
      </c>
    </row>
    <row r="5" spans="1:10" ht="15.75">
      <c r="A5" s="42" t="s">
        <v>120</v>
      </c>
      <c r="B5" s="42" t="s">
        <v>123</v>
      </c>
      <c r="C5" s="42">
        <f>77*20/100</f>
        <v>15.4</v>
      </c>
      <c r="D5" s="42">
        <f>77*25/100</f>
        <v>19.25</v>
      </c>
      <c r="E5" s="42">
        <f>79*20/100</f>
        <v>15.8</v>
      </c>
      <c r="F5" s="42">
        <f>79*25/100</f>
        <v>19.75</v>
      </c>
      <c r="G5" s="42">
        <f>335*20/100</f>
        <v>67</v>
      </c>
      <c r="H5" s="42">
        <f>335*25/100</f>
        <v>83.75</v>
      </c>
      <c r="I5" s="42">
        <f>2350*20/100</f>
        <v>470</v>
      </c>
      <c r="J5" s="42">
        <f>2350*25/100</f>
        <v>587.5</v>
      </c>
    </row>
    <row r="6" spans="1:10" ht="15.75">
      <c r="A6" s="42" t="s">
        <v>121</v>
      </c>
      <c r="B6" s="42" t="s">
        <v>126</v>
      </c>
      <c r="C6" s="42">
        <f>77*30/100</f>
        <v>23.1</v>
      </c>
      <c r="D6" s="42">
        <f>77*35/100</f>
        <v>26.95</v>
      </c>
      <c r="E6" s="42">
        <f>79*30/100</f>
        <v>23.7</v>
      </c>
      <c r="F6" s="42">
        <f>79*35/100</f>
        <v>27.65</v>
      </c>
      <c r="G6" s="42">
        <f>335*30/100</f>
        <v>100.5</v>
      </c>
      <c r="H6" s="42">
        <f>335*35/100</f>
        <v>117.25</v>
      </c>
      <c r="I6" s="42">
        <f>2350*30/100</f>
        <v>705</v>
      </c>
      <c r="J6" s="42">
        <f>2350*35/100</f>
        <v>822.5</v>
      </c>
    </row>
    <row r="7" spans="1:10" ht="15.75">
      <c r="A7" s="42" t="s">
        <v>122</v>
      </c>
      <c r="B7" s="42" t="s">
        <v>127</v>
      </c>
      <c r="C7" s="42">
        <f>77*10/100</f>
        <v>7.7</v>
      </c>
      <c r="D7" s="42">
        <f>77*15/100</f>
        <v>11.55</v>
      </c>
      <c r="E7" s="42">
        <f>79*10/100</f>
        <v>7.9</v>
      </c>
      <c r="F7" s="42">
        <f>79*15/100</f>
        <v>11.85</v>
      </c>
      <c r="G7" s="42">
        <f>335*10/100</f>
        <v>33.5</v>
      </c>
      <c r="H7" s="42">
        <f>335*15/100</f>
        <v>50.25</v>
      </c>
      <c r="I7" s="42">
        <f>2350*10/100</f>
        <v>235</v>
      </c>
      <c r="J7" s="42">
        <f>2350*15/100</f>
        <v>352.5</v>
      </c>
    </row>
    <row r="8" spans="1:10" ht="15.75">
      <c r="A8" s="42" t="s">
        <v>128</v>
      </c>
      <c r="B8" s="42" t="s">
        <v>129</v>
      </c>
      <c r="C8" s="42">
        <f>SUM(C5:C7)</f>
        <v>46.2</v>
      </c>
      <c r="D8" s="42">
        <f t="shared" ref="D8:J8" si="0">SUM(D5:D7)</f>
        <v>57.75</v>
      </c>
      <c r="E8" s="42">
        <f t="shared" si="0"/>
        <v>47.4</v>
      </c>
      <c r="F8" s="42">
        <f t="shared" si="0"/>
        <v>59.25</v>
      </c>
      <c r="G8" s="42">
        <f t="shared" si="0"/>
        <v>201</v>
      </c>
      <c r="H8" s="42">
        <f t="shared" si="0"/>
        <v>251.25</v>
      </c>
      <c r="I8" s="42">
        <f t="shared" si="0"/>
        <v>1410</v>
      </c>
      <c r="J8" s="42">
        <f t="shared" si="0"/>
        <v>1762.5</v>
      </c>
    </row>
    <row r="9" spans="1:10">
      <c r="C9" s="41"/>
    </row>
    <row r="10" spans="1:10">
      <c r="A10" s="40" t="s">
        <v>132</v>
      </c>
    </row>
    <row r="11" spans="1:10" ht="15.75">
      <c r="A11" s="42"/>
      <c r="B11" s="42"/>
      <c r="C11" s="113" t="s">
        <v>130</v>
      </c>
      <c r="D11" s="113"/>
      <c r="E11" s="113" t="s">
        <v>117</v>
      </c>
      <c r="F11" s="113"/>
      <c r="G11" s="113" t="s">
        <v>118</v>
      </c>
      <c r="H11" s="113"/>
      <c r="I11" s="113" t="s">
        <v>119</v>
      </c>
      <c r="J11" s="113"/>
    </row>
    <row r="12" spans="1:10" ht="15.75">
      <c r="A12" s="42"/>
      <c r="B12" s="42"/>
      <c r="C12" s="43" t="s">
        <v>124</v>
      </c>
      <c r="D12" s="43" t="s">
        <v>125</v>
      </c>
      <c r="E12" s="43" t="s">
        <v>124</v>
      </c>
      <c r="F12" s="43" t="s">
        <v>125</v>
      </c>
      <c r="G12" s="43" t="s">
        <v>124</v>
      </c>
      <c r="H12" s="43" t="s">
        <v>125</v>
      </c>
      <c r="I12" s="43" t="s">
        <v>124</v>
      </c>
      <c r="J12" s="43" t="s">
        <v>125</v>
      </c>
    </row>
    <row r="13" spans="1:10" ht="15.75">
      <c r="A13" s="42" t="s">
        <v>120</v>
      </c>
      <c r="B13" s="42" t="s">
        <v>123</v>
      </c>
      <c r="C13" s="42">
        <f>90*20/100</f>
        <v>18</v>
      </c>
      <c r="D13" s="42">
        <f>90*25/100</f>
        <v>22.5</v>
      </c>
      <c r="E13" s="42">
        <f>92*20/100</f>
        <v>18.399999999999999</v>
      </c>
      <c r="F13" s="42">
        <f>92*25/100</f>
        <v>23</v>
      </c>
      <c r="G13" s="42">
        <f>383*20/100</f>
        <v>76.599999999999994</v>
      </c>
      <c r="H13" s="42">
        <f>383*25/100</f>
        <v>95.75</v>
      </c>
      <c r="I13" s="42">
        <f>2720*20/100</f>
        <v>544</v>
      </c>
      <c r="J13" s="42">
        <f>2350*25/100</f>
        <v>587.5</v>
      </c>
    </row>
    <row r="14" spans="1:10" ht="15.75">
      <c r="A14" s="42" t="s">
        <v>121</v>
      </c>
      <c r="B14" s="42" t="s">
        <v>126</v>
      </c>
      <c r="C14" s="42">
        <f>90*30/100</f>
        <v>27</v>
      </c>
      <c r="D14" s="42">
        <f>90*35/100</f>
        <v>31.5</v>
      </c>
      <c r="E14" s="42">
        <f>92*30/100</f>
        <v>27.6</v>
      </c>
      <c r="F14" s="42">
        <f>92*35/100</f>
        <v>32.200000000000003</v>
      </c>
      <c r="G14" s="42">
        <f>383*30/100</f>
        <v>114.9</v>
      </c>
      <c r="H14" s="42">
        <f>383*35/100</f>
        <v>134.05000000000001</v>
      </c>
      <c r="I14" s="42">
        <f>2720*30/100</f>
        <v>816</v>
      </c>
      <c r="J14" s="42">
        <f>2350*35/100</f>
        <v>822.5</v>
      </c>
    </row>
    <row r="15" spans="1:10" ht="15.75">
      <c r="A15" s="42" t="s">
        <v>122</v>
      </c>
      <c r="B15" s="42" t="s">
        <v>127</v>
      </c>
      <c r="C15" s="42">
        <f>90*10/100</f>
        <v>9</v>
      </c>
      <c r="D15" s="42">
        <f>90*15/100</f>
        <v>13.5</v>
      </c>
      <c r="E15" s="42">
        <f>92*10/100</f>
        <v>9.1999999999999993</v>
      </c>
      <c r="F15" s="42">
        <f>92*15/100</f>
        <v>13.8</v>
      </c>
      <c r="G15" s="42">
        <f>383*10/100</f>
        <v>38.299999999999997</v>
      </c>
      <c r="H15" s="42">
        <f>383*15/100</f>
        <v>57.45</v>
      </c>
      <c r="I15" s="42">
        <f>2720*10/100</f>
        <v>272</v>
      </c>
      <c r="J15" s="42">
        <f>2720*15/100</f>
        <v>408</v>
      </c>
    </row>
    <row r="16" spans="1:10" ht="15.75">
      <c r="A16" s="42" t="s">
        <v>128</v>
      </c>
      <c r="B16" s="42" t="s">
        <v>129</v>
      </c>
      <c r="C16" s="42">
        <f>SUM(C13:C15)</f>
        <v>54</v>
      </c>
      <c r="D16" s="42">
        <f t="shared" ref="D16:J16" si="1">SUM(D13:D15)</f>
        <v>67.5</v>
      </c>
      <c r="E16" s="42">
        <f t="shared" si="1"/>
        <v>55.2</v>
      </c>
      <c r="F16" s="42">
        <f t="shared" si="1"/>
        <v>69</v>
      </c>
      <c r="G16" s="42">
        <f t="shared" si="1"/>
        <v>229.8</v>
      </c>
      <c r="H16" s="42">
        <f t="shared" si="1"/>
        <v>287.25</v>
      </c>
      <c r="I16" s="42">
        <f t="shared" si="1"/>
        <v>1632</v>
      </c>
      <c r="J16" s="42">
        <f t="shared" si="1"/>
        <v>1818</v>
      </c>
    </row>
    <row r="17" spans="1:10">
      <c r="C17" s="40">
        <v>60.42</v>
      </c>
      <c r="E17" s="40">
        <v>63.65</v>
      </c>
      <c r="G17" s="40">
        <v>245.7</v>
      </c>
      <c r="I17" s="40">
        <v>1827.17</v>
      </c>
    </row>
    <row r="20" spans="1:10" ht="83.25" customHeight="1">
      <c r="A20" s="114" t="s">
        <v>133</v>
      </c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0" ht="15.75">
      <c r="A21" s="115"/>
      <c r="B21" s="116"/>
      <c r="C21" s="113" t="s">
        <v>130</v>
      </c>
      <c r="D21" s="113"/>
      <c r="E21" s="113" t="s">
        <v>117</v>
      </c>
      <c r="F21" s="113"/>
      <c r="G21" s="113" t="s">
        <v>118</v>
      </c>
      <c r="H21" s="113"/>
      <c r="I21" s="113" t="s">
        <v>119</v>
      </c>
      <c r="J21" s="113"/>
    </row>
    <row r="22" spans="1:10" ht="15.75">
      <c r="A22" s="113"/>
      <c r="B22" s="113"/>
      <c r="C22" s="43" t="s">
        <v>124</v>
      </c>
      <c r="D22" s="43" t="s">
        <v>125</v>
      </c>
      <c r="E22" s="43" t="s">
        <v>124</v>
      </c>
      <c r="F22" s="43" t="s">
        <v>125</v>
      </c>
      <c r="G22" s="43" t="s">
        <v>124</v>
      </c>
      <c r="H22" s="43" t="s">
        <v>125</v>
      </c>
      <c r="I22" s="43" t="s">
        <v>124</v>
      </c>
      <c r="J22" s="43" t="s">
        <v>125</v>
      </c>
    </row>
    <row r="23" spans="1:10" ht="45" customHeight="1">
      <c r="A23" s="118" t="s">
        <v>135</v>
      </c>
      <c r="B23" s="118"/>
      <c r="C23" s="45">
        <v>46.2</v>
      </c>
      <c r="D23" s="45">
        <v>57.75</v>
      </c>
      <c r="E23" s="45">
        <v>47.4</v>
      </c>
      <c r="F23" s="45">
        <v>59.25</v>
      </c>
      <c r="G23" s="45">
        <v>201</v>
      </c>
      <c r="H23" s="45">
        <v>251.25</v>
      </c>
      <c r="I23" s="45">
        <v>1410</v>
      </c>
      <c r="J23" s="45">
        <v>1762.5</v>
      </c>
    </row>
    <row r="24" spans="1:10" ht="45" customHeight="1">
      <c r="A24" s="118" t="s">
        <v>136</v>
      </c>
      <c r="B24" s="118"/>
      <c r="C24" s="45">
        <v>54</v>
      </c>
      <c r="D24" s="45">
        <v>67.5</v>
      </c>
      <c r="E24" s="45">
        <v>55.2</v>
      </c>
      <c r="F24" s="45">
        <v>69</v>
      </c>
      <c r="G24" s="45">
        <v>229.8</v>
      </c>
      <c r="H24" s="45">
        <v>287.25</v>
      </c>
      <c r="I24" s="45">
        <v>1632</v>
      </c>
      <c r="J24" s="45">
        <v>1818</v>
      </c>
    </row>
    <row r="25" spans="1:10" ht="45" customHeight="1">
      <c r="A25" s="118" t="s">
        <v>134</v>
      </c>
      <c r="B25" s="118"/>
      <c r="C25" s="117">
        <v>60.42</v>
      </c>
      <c r="D25" s="117"/>
      <c r="E25" s="117">
        <v>63.65</v>
      </c>
      <c r="F25" s="117"/>
      <c r="G25" s="117">
        <v>245.7</v>
      </c>
      <c r="H25" s="117"/>
      <c r="I25" s="117">
        <v>1827.17</v>
      </c>
      <c r="J25" s="117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</vt:lpstr>
      <vt:lpstr>ТИТУЛ 2</vt:lpstr>
      <vt:lpstr>на выход</vt:lpstr>
      <vt:lpstr>сводки БЖУ</vt:lpstr>
      <vt:lpstr>сводки по продуктам</vt:lpstr>
      <vt:lpstr>библиография</vt:lpstr>
      <vt:lpstr>Лист1</vt:lpstr>
      <vt:lpstr>'на выход'!Область_печати</vt:lpstr>
      <vt:lpstr>'ТИТУЛ 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2023-12-19T13:20:28Z</cp:lastPrinted>
  <dcterms:created xsi:type="dcterms:W3CDTF">2020-10-25T16:40:18Z</dcterms:created>
  <dcterms:modified xsi:type="dcterms:W3CDTF">2024-03-25T09:28:27Z</dcterms:modified>
</cp:coreProperties>
</file>